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3dcf63d6e26fbc/Documents/Beaver Glen 2026/Financial Statements/"/>
    </mc:Choice>
  </mc:AlternateContent>
  <xr:revisionPtr revIDLastSave="229" documentId="13_ncr:1_{FCAAF9AF-E391-4DA0-AC89-BE92B3A1CEED}" xr6:coauthVersionLast="47" xr6:coauthVersionMax="47" xr10:uidLastSave="{20D6520E-60EA-441D-A651-69D75599107A}"/>
  <bookViews>
    <workbookView xWindow="450" yWindow="2340" windowWidth="23550" windowHeight="10035" xr2:uid="{00000000-000D-0000-FFFF-FFFF00000000}"/>
  </bookViews>
  <sheets>
    <sheet name="Sheet1" sheetId="1" r:id="rId1"/>
  </sheets>
  <definedNames>
    <definedName name="_xlnm.Print_Area" localSheetId="0">Sheet1!$A$1:$W$23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  <c r="J3" i="1"/>
  <c r="J2" i="1"/>
  <c r="J11" i="1"/>
  <c r="J12" i="1"/>
  <c r="N19" i="1"/>
  <c r="N17" i="1"/>
  <c r="H17" i="1"/>
  <c r="N10" i="1"/>
  <c r="B22" i="1"/>
  <c r="D21" i="1"/>
  <c r="L12" i="1"/>
  <c r="L16" i="1" s="1"/>
  <c r="K12" i="1"/>
  <c r="E12" i="1"/>
  <c r="E16" i="1" s="1"/>
  <c r="D12" i="1"/>
  <c r="D16" i="1" s="1"/>
  <c r="C12" i="1"/>
  <c r="C16" i="1" s="1"/>
  <c r="F5" i="1"/>
  <c r="F12" i="1" s="1"/>
  <c r="H2" i="1"/>
  <c r="H12" i="1" s="1"/>
  <c r="N7" i="1"/>
  <c r="I22" i="1"/>
  <c r="M12" i="1"/>
  <c r="J22" i="1"/>
  <c r="L22" i="1"/>
  <c r="K22" i="1"/>
  <c r="H22" i="1"/>
  <c r="G22" i="1"/>
  <c r="F22" i="1"/>
  <c r="E22" i="1"/>
  <c r="C22" i="1"/>
  <c r="N14" i="1"/>
  <c r="N13" i="1"/>
  <c r="N9" i="1"/>
  <c r="N8" i="1"/>
  <c r="N6" i="1"/>
  <c r="N5" i="1"/>
  <c r="I3" i="1"/>
  <c r="I2" i="1"/>
  <c r="G3" i="1"/>
  <c r="G2" i="1"/>
  <c r="D22" i="1"/>
  <c r="N11" i="1" l="1"/>
  <c r="N12" i="1"/>
  <c r="G12" i="1"/>
  <c r="I12" i="1"/>
  <c r="I16" i="1" s="1"/>
  <c r="J16" i="1"/>
  <c r="F16" i="1"/>
  <c r="N15" i="1"/>
  <c r="K16" i="1"/>
  <c r="N3" i="1"/>
  <c r="H16" i="1"/>
  <c r="G16" i="1"/>
  <c r="N2" i="1"/>
  <c r="M16" i="1"/>
  <c r="B4" i="1"/>
  <c r="B12" i="1" s="1"/>
  <c r="N16" i="1" l="1"/>
  <c r="N4" i="1"/>
  <c r="M22" i="1"/>
  <c r="M23" i="1" s="1"/>
  <c r="W22" i="1"/>
  <c r="W16" i="1"/>
  <c r="V22" i="1"/>
  <c r="V16" i="1"/>
  <c r="R16" i="1"/>
  <c r="T16" i="1"/>
  <c r="U16" i="1"/>
  <c r="T22" i="1"/>
  <c r="U22" i="1"/>
  <c r="O22" i="1"/>
  <c r="P22" i="1"/>
  <c r="Q22" i="1"/>
  <c r="R22" i="1"/>
  <c r="S22" i="1"/>
  <c r="P16" i="1"/>
  <c r="O16" i="1"/>
  <c r="B16" i="1" l="1"/>
  <c r="X16" i="1"/>
  <c r="Q16" i="1"/>
  <c r="S16" i="1"/>
</calcChain>
</file>

<file path=xl/sharedStrings.xml><?xml version="1.0" encoding="utf-8"?>
<sst xmlns="http://schemas.openxmlformats.org/spreadsheetml/2006/main" count="45" uniqueCount="37">
  <si>
    <t>Checking Balance</t>
  </si>
  <si>
    <t>Investment Acct Balance</t>
  </si>
  <si>
    <t>January</t>
  </si>
  <si>
    <t>February</t>
  </si>
  <si>
    <t>March</t>
  </si>
  <si>
    <t>April</t>
  </si>
  <si>
    <t>May</t>
  </si>
  <si>
    <t>YTD</t>
  </si>
  <si>
    <t>Clubhouse Rental</t>
  </si>
  <si>
    <t>Interest on Savings Acct</t>
  </si>
  <si>
    <t>Interest on Checking Acct</t>
  </si>
  <si>
    <t>Misc Explanation:</t>
  </si>
  <si>
    <t>June</t>
  </si>
  <si>
    <t>July</t>
  </si>
  <si>
    <t>August</t>
  </si>
  <si>
    <t>Total Cash on Hand</t>
  </si>
  <si>
    <t>Sept</t>
  </si>
  <si>
    <t>Oct</t>
  </si>
  <si>
    <t>Nov</t>
  </si>
  <si>
    <t>Donations/Overpayments</t>
  </si>
  <si>
    <t>Current Year Assessments</t>
  </si>
  <si>
    <t>Past Years Assessments</t>
  </si>
  <si>
    <t>Total Income Month</t>
  </si>
  <si>
    <t>Dec</t>
  </si>
  <si>
    <t>Aug</t>
  </si>
  <si>
    <t>Lake Assoc Dues</t>
  </si>
  <si>
    <t>Sub Total</t>
  </si>
  <si>
    <t>NSF Checks</t>
  </si>
  <si>
    <t>Refundable  Security Dep</t>
  </si>
  <si>
    <t>Clubhouse Security Dep</t>
  </si>
  <si>
    <t>Income Statement 2026</t>
  </si>
  <si>
    <t>Other Credits-Pool Cards</t>
  </si>
  <si>
    <t>Returned Payroll Check</t>
  </si>
  <si>
    <t>Pool Special Assessment</t>
  </si>
  <si>
    <t xml:space="preserve">Other </t>
  </si>
  <si>
    <t>Other Interest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</si>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</sst>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0D0D0D"/>
      <name val="Arial"/>
      <family val="2"/>
    </font>
    <font>
      <sz val="11"/>
      <color rgb="FF0D0D0D"/>
      <name val="Calibri"/>
      <family val="2"/>
      <scheme val="minor"/>
    </font>
    <font>
      <sz val="11"/>
      <color rgb="FF0D0D0D"/>
      <name val="Arial"/>
      <family val="2"/>
    </font>
    <font>
      <sz val="10"/>
      <color rgb="FF0D0D0D"/>
      <name val="Arial Narrow"/>
      <family val="2"/>
    </font>
    <font>
      <sz val="10"/>
      <color rgb="FF0D0D0D"/>
      <name val="Arial Blac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 tint="4.9989318521683403E-2"/>
      </right>
      <top style="thin">
        <color indexed="64"/>
      </top>
      <bottom style="medium">
        <color indexed="64"/>
      </bottom>
      <diagonal/>
    </border>
    <border>
      <left style="medium">
        <color theme="1" tint="4.9989318521683403E-2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 tint="4.9989318521683403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4.9989318521683403E-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 tint="4.9989318521683403E-2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 vertical="top" wrapText="1" readingOrder="1"/>
    </xf>
    <xf numFmtId="0" fontId="6" fillId="0" borderId="6" xfId="0" applyFont="1" applyBorder="1" applyAlignment="1">
      <alignment horizontal="left" vertical="top" wrapText="1" readingOrder="1"/>
    </xf>
    <xf numFmtId="0" fontId="7" fillId="0" borderId="5" xfId="0" applyFont="1" applyBorder="1" applyAlignment="1">
      <alignment horizontal="left" vertical="top" wrapText="1" readingOrder="1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/>
    </xf>
    <xf numFmtId="0" fontId="1" fillId="0" borderId="9" xfId="0" applyFont="1" applyBorder="1" applyAlignment="1">
      <alignment wrapText="1"/>
    </xf>
    <xf numFmtId="0" fontId="5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 readingOrder="1"/>
    </xf>
    <xf numFmtId="0" fontId="7" fillId="0" borderId="12" xfId="0" applyFont="1" applyBorder="1" applyAlignment="1">
      <alignment horizontal="left" vertical="top" wrapText="1" readingOrder="1"/>
    </xf>
    <xf numFmtId="2" fontId="4" fillId="0" borderId="1" xfId="0" applyNumberFormat="1" applyFont="1" applyBorder="1" applyAlignment="1">
      <alignment horizontal="left"/>
    </xf>
    <xf numFmtId="2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left"/>
    </xf>
    <xf numFmtId="164" fontId="4" fillId="0" borderId="13" xfId="0" applyNumberFormat="1" applyFont="1" applyBorder="1" applyAlignment="1">
      <alignment horizontal="left"/>
    </xf>
    <xf numFmtId="2" fontId="4" fillId="0" borderId="14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top" wrapText="1" readingOrder="1"/>
    </xf>
    <xf numFmtId="0" fontId="1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7" fillId="0" borderId="0" xfId="0" applyFont="1" applyAlignment="1">
      <alignment horizontal="left" vertical="top" wrapText="1" readingOrder="1"/>
    </xf>
    <xf numFmtId="2" fontId="4" fillId="0" borderId="1" xfId="0" applyNumberFormat="1" applyFont="1" applyBorder="1"/>
    <xf numFmtId="164" fontId="4" fillId="0" borderId="4" xfId="0" applyNumberFormat="1" applyFont="1" applyBorder="1" applyAlignment="1">
      <alignment horizontal="center"/>
    </xf>
    <xf numFmtId="0" fontId="2" fillId="0" borderId="4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2" fontId="4" fillId="0" borderId="15" xfId="0" applyNumberFormat="1" applyFont="1" applyBorder="1"/>
    <xf numFmtId="2" fontId="6" fillId="0" borderId="4" xfId="0" applyNumberFormat="1" applyFont="1" applyBorder="1" applyAlignment="1">
      <alignment horizontal="left" vertical="top" wrapText="1" readingOrder="1"/>
    </xf>
    <xf numFmtId="2" fontId="2" fillId="0" borderId="0" xfId="0" applyNumberFormat="1" applyFont="1"/>
    <xf numFmtId="164" fontId="4" fillId="0" borderId="1" xfId="0" applyNumberFormat="1" applyFont="1" applyBorder="1" applyAlignment="1">
      <alignment horizontal="right"/>
    </xf>
    <xf numFmtId="2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0D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0"/>
  <sheetViews>
    <sheetView showGridLines="0" tabSelected="1" showRuler="0" zoomScaleNormal="100" workbookViewId="0">
      <selection activeCell="K11" sqref="K11"/>
    </sheetView>
  </sheetViews>
  <sheetFormatPr defaultRowHeight="15" x14ac:dyDescent="0.25"/>
  <cols>
    <col min="1" max="1" width="28.5703125" style="2" customWidth="1"/>
    <col min="2" max="6" width="13.7109375" style="2" customWidth="1"/>
    <col min="7" max="7" width="11.5703125" style="2" customWidth="1"/>
    <col min="8" max="8" width="12.28515625" style="2" customWidth="1"/>
    <col min="9" max="9" width="10.5703125" style="2" customWidth="1"/>
    <col min="10" max="10" width="10.85546875" style="2" customWidth="1"/>
    <col min="11" max="11" width="11.42578125" style="2" customWidth="1"/>
    <col min="12" max="12" width="10.7109375" style="2" customWidth="1"/>
    <col min="13" max="13" width="0.140625" style="2" customWidth="1"/>
    <col min="14" max="14" width="13.7109375" style="2" customWidth="1"/>
    <col min="15" max="15" width="13.7109375" style="2" hidden="1" customWidth="1"/>
    <col min="16" max="23" width="14.140625" style="2" hidden="1" customWidth="1"/>
    <col min="24" max="25" width="14.140625" style="2" customWidth="1"/>
    <col min="26" max="26" width="12.5703125" style="2" customWidth="1"/>
    <col min="27" max="28" width="9.140625" style="2"/>
    <col min="29" max="29" width="27.140625" style="2" customWidth="1"/>
    <col min="30" max="16384" width="9.140625" style="2"/>
  </cols>
  <sheetData>
    <row r="1" spans="1:25" ht="15.95" customHeight="1" thickBot="1" x14ac:dyDescent="0.3">
      <c r="A1" s="14" t="s">
        <v>30</v>
      </c>
      <c r="B1" s="3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12</v>
      </c>
      <c r="H1" s="1" t="s">
        <v>13</v>
      </c>
      <c r="I1" s="1" t="s">
        <v>24</v>
      </c>
      <c r="J1" s="1" t="s">
        <v>16</v>
      </c>
      <c r="K1" s="1" t="s">
        <v>17</v>
      </c>
      <c r="L1" s="1" t="s">
        <v>18</v>
      </c>
      <c r="M1" s="1" t="s">
        <v>23</v>
      </c>
      <c r="N1" s="1" t="s">
        <v>7</v>
      </c>
      <c r="O1" s="1" t="s">
        <v>5</v>
      </c>
      <c r="P1" s="1" t="s">
        <v>6</v>
      </c>
      <c r="Q1" s="16" t="s">
        <v>12</v>
      </c>
      <c r="R1" s="16" t="s">
        <v>13</v>
      </c>
      <c r="S1" s="16" t="s">
        <v>14</v>
      </c>
      <c r="T1" s="16" t="s">
        <v>16</v>
      </c>
      <c r="U1" s="16" t="s">
        <v>17</v>
      </c>
      <c r="V1" s="16" t="s">
        <v>18</v>
      </c>
      <c r="W1" s="16" t="s">
        <v>23</v>
      </c>
      <c r="X1" s="25"/>
      <c r="Y1" s="25"/>
    </row>
    <row r="2" spans="1:25" x14ac:dyDescent="0.25">
      <c r="A2" s="15" t="s">
        <v>21</v>
      </c>
      <c r="B2" s="31">
        <v>2287</v>
      </c>
      <c r="C2" s="31">
        <v>150</v>
      </c>
      <c r="D2" s="31">
        <v>497.5</v>
      </c>
      <c r="E2" s="31"/>
      <c r="F2" s="31"/>
      <c r="G2" s="31">
        <f>160+537+152+825+100</f>
        <v>1774</v>
      </c>
      <c r="H2" s="31">
        <f>527+180.02</f>
        <v>707.02</v>
      </c>
      <c r="I2" s="31">
        <f>227+100+100</f>
        <v>427</v>
      </c>
      <c r="J2" s="31">
        <f>527+100</f>
        <v>627</v>
      </c>
      <c r="K2" s="31"/>
      <c r="L2" s="31"/>
      <c r="M2" s="31"/>
      <c r="N2" s="31">
        <f>SUM(B2:M2)</f>
        <v>6469.52</v>
      </c>
      <c r="O2" s="9"/>
      <c r="P2" s="4"/>
      <c r="Q2" s="4"/>
      <c r="R2" s="4"/>
      <c r="S2" s="9"/>
      <c r="T2" s="9"/>
      <c r="U2" s="9"/>
      <c r="V2" s="23"/>
      <c r="W2" s="23"/>
      <c r="X2" s="27"/>
      <c r="Y2" s="26"/>
    </row>
    <row r="3" spans="1:25" x14ac:dyDescent="0.25">
      <c r="A3" s="5" t="s">
        <v>20</v>
      </c>
      <c r="B3" s="31"/>
      <c r="C3" s="31"/>
      <c r="D3" s="31"/>
      <c r="E3" s="31">
        <v>860</v>
      </c>
      <c r="F3" s="31">
        <v>2115</v>
      </c>
      <c r="G3" s="31">
        <f>40119.12-1774-105-83.12-20</f>
        <v>38137</v>
      </c>
      <c r="H3" s="31">
        <v>26115</v>
      </c>
      <c r="I3" s="31">
        <f>141+141+423+423+100+423+423</f>
        <v>2074</v>
      </c>
      <c r="J3" s="31">
        <f>423+423+423+423+100</f>
        <v>1792</v>
      </c>
      <c r="K3" s="31">
        <v>150</v>
      </c>
      <c r="L3" s="31"/>
      <c r="M3" s="31"/>
      <c r="N3" s="31">
        <f t="shared" ref="N3:N15" si="0">SUM(B3:M3)</f>
        <v>71243</v>
      </c>
      <c r="O3" s="9"/>
      <c r="P3" s="9"/>
      <c r="Q3" s="9"/>
      <c r="R3" s="9"/>
      <c r="S3" s="9"/>
      <c r="T3" s="9"/>
      <c r="U3" s="9"/>
      <c r="V3" s="20"/>
      <c r="W3" s="20"/>
      <c r="X3" s="40"/>
      <c r="Y3" s="26"/>
    </row>
    <row r="4" spans="1:25" x14ac:dyDescent="0.25">
      <c r="A4" s="13" t="s">
        <v>8</v>
      </c>
      <c r="B4" s="31">
        <f>225+125</f>
        <v>350</v>
      </c>
      <c r="C4" s="31">
        <v>100</v>
      </c>
      <c r="D4" s="31"/>
      <c r="E4" s="31"/>
      <c r="F4" s="31"/>
      <c r="G4" s="31"/>
      <c r="H4" s="31"/>
      <c r="I4" s="31">
        <v>100</v>
      </c>
      <c r="J4" s="31"/>
      <c r="K4" s="31"/>
      <c r="L4" s="31"/>
      <c r="M4" s="31"/>
      <c r="N4" s="31">
        <f t="shared" si="0"/>
        <v>550</v>
      </c>
      <c r="O4" s="9"/>
      <c r="P4" s="9"/>
      <c r="Q4" s="9"/>
      <c r="R4" s="9"/>
      <c r="S4" s="9"/>
      <c r="T4" s="9"/>
      <c r="U4" s="9"/>
      <c r="V4" s="20"/>
      <c r="W4" s="20"/>
      <c r="X4" s="36"/>
      <c r="Y4" s="26"/>
    </row>
    <row r="5" spans="1:25" x14ac:dyDescent="0.25">
      <c r="A5" s="13" t="s">
        <v>25</v>
      </c>
      <c r="B5" s="31">
        <v>735</v>
      </c>
      <c r="C5" s="31">
        <v>315</v>
      </c>
      <c r="D5" s="31"/>
      <c r="E5" s="31"/>
      <c r="F5" s="31">
        <f>SUM(F2)</f>
        <v>0</v>
      </c>
      <c r="G5" s="31">
        <v>105</v>
      </c>
      <c r="H5" s="31"/>
      <c r="I5" s="31"/>
      <c r="J5" s="31"/>
      <c r="K5" s="31"/>
      <c r="L5" s="31"/>
      <c r="M5" s="31"/>
      <c r="N5" s="31">
        <f t="shared" si="0"/>
        <v>1155</v>
      </c>
      <c r="O5" s="9"/>
      <c r="P5" s="9"/>
      <c r="Q5" s="9"/>
      <c r="R5" s="9"/>
      <c r="S5" s="9"/>
      <c r="T5" s="9"/>
      <c r="U5" s="9"/>
      <c r="V5" s="20"/>
      <c r="W5" s="20"/>
      <c r="X5" s="26"/>
      <c r="Y5" s="26"/>
    </row>
    <row r="6" spans="1:25" x14ac:dyDescent="0.25">
      <c r="A6" s="13" t="s">
        <v>19</v>
      </c>
      <c r="B6" s="31"/>
      <c r="C6" s="31"/>
      <c r="D6" s="31">
        <v>19.45</v>
      </c>
      <c r="E6" s="31"/>
      <c r="F6" s="31"/>
      <c r="G6" s="31"/>
      <c r="H6" s="31"/>
      <c r="I6" s="31"/>
      <c r="J6" s="31"/>
      <c r="K6" s="31"/>
      <c r="L6" s="31"/>
      <c r="M6" s="31"/>
      <c r="N6" s="31">
        <f t="shared" si="0"/>
        <v>19.45</v>
      </c>
      <c r="O6" s="19"/>
      <c r="P6" s="9"/>
      <c r="Q6" s="9"/>
      <c r="R6" s="19"/>
      <c r="S6" s="19"/>
      <c r="T6" s="9"/>
      <c r="U6" s="19"/>
      <c r="V6" s="21"/>
      <c r="W6" s="21"/>
      <c r="X6" s="27"/>
      <c r="Y6" s="27"/>
    </row>
    <row r="7" spans="1:25" x14ac:dyDescent="0.25">
      <c r="A7" s="5" t="s">
        <v>32</v>
      </c>
      <c r="B7" s="31"/>
      <c r="C7" s="31"/>
      <c r="D7" s="31"/>
      <c r="E7" s="31"/>
      <c r="F7" s="31"/>
      <c r="G7" s="31">
        <v>83.12</v>
      </c>
      <c r="H7" s="31"/>
      <c r="I7" s="31"/>
      <c r="J7" s="31"/>
      <c r="K7" s="31"/>
      <c r="L7" s="31"/>
      <c r="M7" s="31"/>
      <c r="N7" s="31">
        <f t="shared" si="0"/>
        <v>83.12</v>
      </c>
      <c r="O7" s="19"/>
      <c r="P7" s="19"/>
      <c r="Q7" s="19"/>
      <c r="R7" s="19"/>
      <c r="S7" s="19"/>
      <c r="T7" s="19"/>
      <c r="U7" s="19"/>
      <c r="V7" s="21"/>
      <c r="W7" s="21"/>
      <c r="X7" s="27"/>
      <c r="Y7" s="27"/>
    </row>
    <row r="8" spans="1:25" x14ac:dyDescent="0.25">
      <c r="A8" s="13" t="s">
        <v>31</v>
      </c>
      <c r="B8" s="31"/>
      <c r="C8" s="31"/>
      <c r="D8" s="31"/>
      <c r="E8" s="31"/>
      <c r="F8" s="31"/>
      <c r="G8" s="31">
        <v>20</v>
      </c>
      <c r="H8" s="31"/>
      <c r="I8" s="31"/>
      <c r="J8" s="35"/>
      <c r="K8" s="31">
        <v>15</v>
      </c>
      <c r="L8" s="31"/>
      <c r="M8" s="31"/>
      <c r="N8" s="31">
        <f t="shared" si="0"/>
        <v>35</v>
      </c>
      <c r="O8" s="19"/>
      <c r="P8" s="19"/>
      <c r="Q8" s="19"/>
      <c r="R8" s="19"/>
      <c r="S8" s="19"/>
      <c r="T8" s="19"/>
      <c r="U8" s="19"/>
      <c r="V8" s="21"/>
      <c r="W8" s="21"/>
      <c r="X8" s="27"/>
      <c r="Y8" s="27"/>
    </row>
    <row r="9" spans="1:25" x14ac:dyDescent="0.25">
      <c r="A9" s="13" t="s">
        <v>34</v>
      </c>
      <c r="B9" s="31"/>
      <c r="C9" s="31"/>
      <c r="D9" s="31"/>
      <c r="E9" s="31"/>
      <c r="F9" s="31"/>
      <c r="G9" s="31"/>
      <c r="H9" s="31">
        <v>330.21</v>
      </c>
      <c r="I9" s="31"/>
      <c r="J9" s="35"/>
      <c r="K9" s="31"/>
      <c r="L9" s="31"/>
      <c r="M9" s="31"/>
      <c r="N9" s="31">
        <f t="shared" si="0"/>
        <v>330.21</v>
      </c>
      <c r="O9" s="19"/>
      <c r="P9" s="19"/>
      <c r="Q9" s="19"/>
      <c r="R9" s="19"/>
      <c r="S9" s="19"/>
      <c r="T9" s="19"/>
      <c r="U9" s="19"/>
      <c r="V9" s="21"/>
      <c r="W9" s="21"/>
      <c r="X9" s="27"/>
      <c r="Y9" s="27"/>
    </row>
    <row r="10" spans="1:25" x14ac:dyDescent="0.25">
      <c r="A10" s="13" t="s">
        <v>29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>
        <f>SUM(B10:M10)</f>
        <v>0</v>
      </c>
      <c r="O10" s="19"/>
      <c r="P10" s="19"/>
      <c r="Q10" s="19"/>
      <c r="R10" s="19"/>
      <c r="S10" s="19"/>
      <c r="T10" s="19"/>
      <c r="U10" s="19"/>
      <c r="V10" s="21"/>
      <c r="W10" s="21"/>
      <c r="X10" s="27"/>
      <c r="Y10" s="27"/>
    </row>
    <row r="11" spans="1:25" x14ac:dyDescent="0.25">
      <c r="A11" s="13" t="s">
        <v>33</v>
      </c>
      <c r="B11" s="31"/>
      <c r="C11" s="31"/>
      <c r="D11" s="31"/>
      <c r="E11" s="31"/>
      <c r="F11" s="31"/>
      <c r="G11" s="31"/>
      <c r="H11" s="31"/>
      <c r="I11" s="31"/>
      <c r="J11" s="31">
        <f>2800+8000+2200+2800+2200+400+2400+1200+400+200+200+200+200</f>
        <v>23200</v>
      </c>
      <c r="K11" s="31">
        <f>4200+1200</f>
        <v>5400</v>
      </c>
      <c r="L11" s="31"/>
      <c r="M11" s="31"/>
      <c r="N11" s="31">
        <f>SUM(B11:L11)</f>
        <v>28600</v>
      </c>
      <c r="O11" s="19"/>
      <c r="P11" s="19"/>
      <c r="Q11" s="19"/>
      <c r="R11" s="19"/>
      <c r="S11" s="19"/>
      <c r="T11" s="19"/>
      <c r="U11" s="19"/>
      <c r="V11" s="21"/>
      <c r="W11" s="21"/>
      <c r="X11" s="27"/>
      <c r="Y11" s="27"/>
    </row>
    <row r="12" spans="1:25" x14ac:dyDescent="0.25">
      <c r="A12" s="13" t="s">
        <v>26</v>
      </c>
      <c r="B12" s="31">
        <f t="shared" ref="B12:L12" si="1">SUM(B2:B11)</f>
        <v>3372</v>
      </c>
      <c r="C12" s="31">
        <f t="shared" si="1"/>
        <v>565</v>
      </c>
      <c r="D12" s="31">
        <f t="shared" si="1"/>
        <v>516.95000000000005</v>
      </c>
      <c r="E12" s="31">
        <f t="shared" si="1"/>
        <v>860</v>
      </c>
      <c r="F12" s="38">
        <f t="shared" si="1"/>
        <v>2115</v>
      </c>
      <c r="G12" s="31">
        <f t="shared" si="1"/>
        <v>40119.120000000003</v>
      </c>
      <c r="H12" s="31">
        <f t="shared" si="1"/>
        <v>27152.23</v>
      </c>
      <c r="I12" s="31">
        <f t="shared" si="1"/>
        <v>2601</v>
      </c>
      <c r="J12" s="31">
        <f>SUM(J2:J11)</f>
        <v>25619</v>
      </c>
      <c r="K12" s="31">
        <f t="shared" si="1"/>
        <v>5565</v>
      </c>
      <c r="L12" s="31">
        <f t="shared" si="1"/>
        <v>0</v>
      </c>
      <c r="M12" s="31">
        <f t="shared" ref="M12" si="2">SUM(M2:M10)</f>
        <v>0</v>
      </c>
      <c r="N12" s="31">
        <f>SUM(B12:L12)</f>
        <v>108485.3</v>
      </c>
      <c r="O12" s="19"/>
      <c r="P12" s="19"/>
      <c r="Q12" s="19"/>
      <c r="R12" s="19"/>
      <c r="S12" s="19"/>
      <c r="T12" s="19"/>
      <c r="U12" s="19"/>
      <c r="V12" s="21"/>
      <c r="W12" s="21"/>
      <c r="X12" s="27"/>
      <c r="Y12" s="27"/>
    </row>
    <row r="13" spans="1:25" x14ac:dyDescent="0.25">
      <c r="A13" s="13" t="s">
        <v>9</v>
      </c>
      <c r="B13" s="31">
        <v>0.38</v>
      </c>
      <c r="C13" s="31">
        <v>0.35</v>
      </c>
      <c r="D13" s="31">
        <v>0.51</v>
      </c>
      <c r="E13" s="31">
        <v>0.49</v>
      </c>
      <c r="F13" s="31">
        <v>0.51</v>
      </c>
      <c r="G13" s="31">
        <v>0.49</v>
      </c>
      <c r="H13" s="31">
        <v>0.57999999999999996</v>
      </c>
      <c r="I13" s="31">
        <v>0.64</v>
      </c>
      <c r="J13" s="31">
        <v>0.62</v>
      </c>
      <c r="K13" s="31"/>
      <c r="L13" s="31"/>
      <c r="M13" s="31"/>
      <c r="N13" s="31">
        <f t="shared" si="0"/>
        <v>4.57</v>
      </c>
      <c r="O13" s="9"/>
      <c r="P13" s="9"/>
      <c r="Q13" s="9"/>
      <c r="R13" s="9"/>
      <c r="S13" s="9"/>
      <c r="T13" s="9"/>
      <c r="U13" s="9"/>
      <c r="V13" s="20"/>
      <c r="W13" s="20"/>
      <c r="X13" s="26"/>
      <c r="Y13" s="26"/>
    </row>
    <row r="14" spans="1:25" x14ac:dyDescent="0.25">
      <c r="A14" s="13" t="s">
        <v>10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>
        <f t="shared" si="0"/>
        <v>0</v>
      </c>
      <c r="O14" s="4"/>
      <c r="P14" s="4"/>
      <c r="Q14" s="4"/>
      <c r="R14" s="4"/>
      <c r="S14" s="4"/>
      <c r="T14" s="4"/>
      <c r="U14" s="4"/>
      <c r="V14" s="22"/>
      <c r="W14" s="22"/>
      <c r="X14" s="28"/>
      <c r="Y14" s="28"/>
    </row>
    <row r="15" spans="1:25" x14ac:dyDescent="0.25">
      <c r="A15" s="5" t="s">
        <v>35</v>
      </c>
      <c r="B15" s="31"/>
      <c r="C15" s="31"/>
      <c r="D15" s="31"/>
      <c r="E15" s="31"/>
      <c r="F15" s="31"/>
      <c r="G15" s="31"/>
      <c r="H15" s="31"/>
      <c r="I15" s="31"/>
      <c r="J15" s="31"/>
      <c r="K15" s="34"/>
      <c r="L15" s="31"/>
      <c r="M15" s="34"/>
      <c r="N15" s="31">
        <f t="shared" si="0"/>
        <v>0</v>
      </c>
      <c r="O15" s="4"/>
      <c r="P15" s="4"/>
      <c r="Q15" s="9"/>
      <c r="R15" s="9"/>
      <c r="S15" s="9"/>
      <c r="T15" s="9"/>
      <c r="U15" s="9"/>
      <c r="V15" s="20"/>
      <c r="W15" s="20"/>
      <c r="X15" s="26"/>
      <c r="Y15" s="26"/>
    </row>
    <row r="16" spans="1:25" x14ac:dyDescent="0.25">
      <c r="A16" s="13" t="s">
        <v>22</v>
      </c>
      <c r="B16" s="34">
        <f>SUM(B12:B15)</f>
        <v>3372.38</v>
      </c>
      <c r="C16" s="34">
        <f>SUM(C12:C15)</f>
        <v>565.35</v>
      </c>
      <c r="D16" s="34">
        <f>SUM(D12:D15)</f>
        <v>517.46</v>
      </c>
      <c r="E16" s="34">
        <f t="shared" ref="E16:H16" si="3">SUM(E12:E15)</f>
        <v>860.49</v>
      </c>
      <c r="F16" s="34">
        <f>SUM(F5:F15)</f>
        <v>2115.5100000000002</v>
      </c>
      <c r="G16" s="34">
        <f t="shared" si="3"/>
        <v>40119.61</v>
      </c>
      <c r="H16" s="34">
        <f t="shared" si="3"/>
        <v>27152.81</v>
      </c>
      <c r="I16" s="34">
        <f>SUM(I12:I15)</f>
        <v>2601.64</v>
      </c>
      <c r="J16" s="34">
        <f>SUM(J12:J15)</f>
        <v>25619.62</v>
      </c>
      <c r="K16" s="34">
        <f>SUM(K12:K15)</f>
        <v>5565</v>
      </c>
      <c r="L16" s="34">
        <f>SUM(L12:L15)</f>
        <v>0</v>
      </c>
      <c r="M16" s="34">
        <f>SUM(M3:M15)</f>
        <v>0</v>
      </c>
      <c r="N16" s="34">
        <f>SUM(N12:N15)</f>
        <v>108489.87000000001</v>
      </c>
      <c r="O16" s="10">
        <f>SUM(O2:O15)</f>
        <v>0</v>
      </c>
      <c r="P16" s="10">
        <f>SUM(P2:P15)</f>
        <v>0</v>
      </c>
      <c r="Q16" s="10">
        <f>SUM(Q3)</f>
        <v>0</v>
      </c>
      <c r="R16" s="10">
        <f t="shared" ref="R16:W16" si="4">SUM(R2:R15)</f>
        <v>0</v>
      </c>
      <c r="S16" s="10">
        <f t="shared" si="4"/>
        <v>0</v>
      </c>
      <c r="T16" s="10">
        <f t="shared" si="4"/>
        <v>0</v>
      </c>
      <c r="U16" s="10">
        <f t="shared" si="4"/>
        <v>0</v>
      </c>
      <c r="V16" s="10">
        <f t="shared" si="4"/>
        <v>0</v>
      </c>
      <c r="W16" s="10">
        <f t="shared" si="4"/>
        <v>0</v>
      </c>
      <c r="X16" s="28">
        <f>SUM(B16:L16)</f>
        <v>108489.87</v>
      </c>
      <c r="Y16" s="29"/>
    </row>
    <row r="17" spans="1:25" x14ac:dyDescent="0.25">
      <c r="A17" s="13" t="s">
        <v>27</v>
      </c>
      <c r="B17" s="31"/>
      <c r="C17" s="31"/>
      <c r="D17" s="31"/>
      <c r="E17" s="31"/>
      <c r="F17" s="31"/>
      <c r="G17" s="31"/>
      <c r="H17" s="31">
        <f>-180.02+-400</f>
        <v>-580.02</v>
      </c>
      <c r="I17" s="31"/>
      <c r="J17" s="31"/>
      <c r="K17" s="31"/>
      <c r="L17" s="31"/>
      <c r="M17" s="31"/>
      <c r="N17" s="34">
        <f>SUM(H17:M17)</f>
        <v>-580.02</v>
      </c>
      <c r="O17" s="10"/>
      <c r="P17" s="10"/>
      <c r="Q17" s="10"/>
      <c r="R17" s="10"/>
      <c r="S17" s="10"/>
      <c r="T17" s="10"/>
      <c r="U17" s="10"/>
      <c r="V17" s="10"/>
      <c r="W17" s="10"/>
      <c r="X17" s="29"/>
      <c r="Y17" s="29"/>
    </row>
    <row r="18" spans="1:25" x14ac:dyDescent="0.25">
      <c r="A18" s="13" t="s">
        <v>28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11"/>
      <c r="P18" s="10"/>
      <c r="Q18" s="10"/>
      <c r="R18" s="10"/>
      <c r="S18" s="10"/>
      <c r="T18" s="10"/>
      <c r="U18" s="10"/>
      <c r="V18" s="10"/>
      <c r="W18" s="10"/>
      <c r="X18" s="29"/>
      <c r="Y18" s="29"/>
    </row>
    <row r="19" spans="1:25" x14ac:dyDescent="0.25">
      <c r="A19" s="13" t="s">
        <v>36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39">
        <f>103424.87-580.02</f>
        <v>102844.84999999999</v>
      </c>
      <c r="O19" s="10"/>
      <c r="P19" s="10"/>
      <c r="Q19" s="10"/>
      <c r="R19" s="10"/>
      <c r="S19" s="10"/>
      <c r="T19" s="10"/>
      <c r="U19" s="10"/>
      <c r="V19" s="10"/>
      <c r="W19" s="10"/>
      <c r="X19" s="29"/>
      <c r="Y19" s="29"/>
    </row>
    <row r="20" spans="1:25" x14ac:dyDescent="0.25">
      <c r="A20" s="13" t="s">
        <v>0</v>
      </c>
      <c r="B20" s="10">
        <v>31428.16</v>
      </c>
      <c r="C20" s="10">
        <v>28502.09</v>
      </c>
      <c r="D20" s="10">
        <v>16331.53</v>
      </c>
      <c r="E20" s="10">
        <v>12019.24</v>
      </c>
      <c r="F20" s="10">
        <v>7913.31</v>
      </c>
      <c r="G20" s="10">
        <v>40691.360000000001</v>
      </c>
      <c r="H20" s="10">
        <v>52095.98</v>
      </c>
      <c r="I20" s="10">
        <v>44579.68</v>
      </c>
      <c r="J20" s="10">
        <v>57538.99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29"/>
      <c r="Y20" s="29"/>
    </row>
    <row r="21" spans="1:25" x14ac:dyDescent="0.25">
      <c r="A21" s="13" t="s">
        <v>1</v>
      </c>
      <c r="B21" s="10">
        <v>15010.9</v>
      </c>
      <c r="C21" s="10">
        <v>15011.25</v>
      </c>
      <c r="D21" s="10">
        <f>15011.25+5000+0.51</f>
        <v>20011.759999999998</v>
      </c>
      <c r="E21" s="10">
        <v>20012.25</v>
      </c>
      <c r="F21" s="10">
        <v>20012.759999999998</v>
      </c>
      <c r="G21" s="10">
        <v>20013.25</v>
      </c>
      <c r="H21" s="10">
        <v>25013.83</v>
      </c>
      <c r="I21" s="10">
        <v>25014.47</v>
      </c>
      <c r="J21" s="10">
        <v>25015.09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29"/>
      <c r="Y21" s="29"/>
    </row>
    <row r="22" spans="1:25" x14ac:dyDescent="0.25">
      <c r="A22" s="13" t="s">
        <v>15</v>
      </c>
      <c r="B22" s="10">
        <f>SUM(B20:B21)</f>
        <v>46439.06</v>
      </c>
      <c r="C22" s="10">
        <f t="shared" ref="C22:L22" si="5">SUM(C19:C21)</f>
        <v>43513.34</v>
      </c>
      <c r="D22" s="10">
        <f t="shared" si="5"/>
        <v>36343.29</v>
      </c>
      <c r="E22" s="10">
        <f t="shared" si="5"/>
        <v>32031.489999999998</v>
      </c>
      <c r="F22" s="10">
        <f t="shared" si="5"/>
        <v>27926.07</v>
      </c>
      <c r="G22" s="10">
        <f t="shared" si="5"/>
        <v>60704.61</v>
      </c>
      <c r="H22" s="10">
        <f t="shared" si="5"/>
        <v>77109.81</v>
      </c>
      <c r="I22" s="10">
        <f>SUM(I19:I21)</f>
        <v>69594.149999999994</v>
      </c>
      <c r="J22" s="10">
        <f>SUM(J19:J21)</f>
        <v>82554.080000000002</v>
      </c>
      <c r="K22" s="10">
        <f>SUM(K19:K21)</f>
        <v>0</v>
      </c>
      <c r="L22" s="10">
        <f t="shared" si="5"/>
        <v>0</v>
      </c>
      <c r="M22" s="10">
        <f t="shared" ref="M22" si="6">SUM(M19:M20)</f>
        <v>0</v>
      </c>
      <c r="N22" s="10"/>
      <c r="O22" s="10">
        <f t="shared" ref="O22:S22" si="7">SUM(O19:O20)</f>
        <v>0</v>
      </c>
      <c r="P22" s="10">
        <f t="shared" si="7"/>
        <v>0</v>
      </c>
      <c r="Q22" s="10">
        <f t="shared" si="7"/>
        <v>0</v>
      </c>
      <c r="R22" s="10">
        <f t="shared" si="7"/>
        <v>0</v>
      </c>
      <c r="S22" s="10">
        <f t="shared" si="7"/>
        <v>0</v>
      </c>
      <c r="T22" s="10">
        <f t="shared" ref="T22:W22" si="8">SUM(T19:T20)</f>
        <v>0</v>
      </c>
      <c r="U22" s="10">
        <f t="shared" si="8"/>
        <v>0</v>
      </c>
      <c r="V22" s="10">
        <f t="shared" si="8"/>
        <v>0</v>
      </c>
      <c r="W22" s="10">
        <f t="shared" si="8"/>
        <v>0</v>
      </c>
      <c r="X22" s="29"/>
      <c r="Y22" s="29"/>
    </row>
    <row r="23" spans="1:25" ht="60" customHeight="1" thickBot="1" x14ac:dyDescent="0.3">
      <c r="A23" s="12" t="s">
        <v>11</v>
      </c>
      <c r="B23" s="17"/>
      <c r="C23" s="6"/>
      <c r="D23" s="6"/>
      <c r="E23" s="33"/>
      <c r="F23" s="6"/>
      <c r="G23" s="6"/>
      <c r="H23" s="32"/>
      <c r="I23" s="6"/>
      <c r="J23" s="6"/>
      <c r="K23" s="6"/>
      <c r="L23" s="6"/>
      <c r="M23" s="6">
        <f>SUM(M20:M22)</f>
        <v>0</v>
      </c>
      <c r="N23" s="37"/>
      <c r="O23" s="7"/>
      <c r="P23" s="8"/>
      <c r="Q23" s="8"/>
      <c r="R23" s="8"/>
      <c r="S23" s="8"/>
      <c r="T23" s="6"/>
      <c r="U23" s="6"/>
      <c r="V23" s="24"/>
      <c r="W23" s="10"/>
      <c r="X23" s="29"/>
      <c r="Y23" s="29"/>
    </row>
    <row r="24" spans="1:25" ht="60" customHeight="1" thickBot="1" x14ac:dyDescent="0.3">
      <c r="V24" s="18"/>
      <c r="W24" s="30"/>
      <c r="X24" s="30"/>
    </row>
    <row r="25" spans="1:25" ht="60" customHeight="1" x14ac:dyDescent="0.25"/>
    <row r="26" spans="1:25" ht="60" customHeight="1" x14ac:dyDescent="0.25"/>
    <row r="27" spans="1:25" ht="60" customHeight="1" x14ac:dyDescent="0.25"/>
    <row r="28" spans="1:25" ht="60" customHeight="1" x14ac:dyDescent="0.25"/>
    <row r="29" spans="1:25" ht="60" customHeight="1" x14ac:dyDescent="0.25"/>
    <row r="30" spans="1:25" ht="60" customHeight="1" x14ac:dyDescent="0.25"/>
    <row r="31" spans="1:25" ht="60" customHeight="1" x14ac:dyDescent="0.25"/>
    <row r="32" spans="1:25" ht="60" customHeight="1" x14ac:dyDescent="0.25"/>
    <row r="33" ht="60" customHeight="1" x14ac:dyDescent="0.25"/>
    <row r="34" ht="60" customHeight="1" x14ac:dyDescent="0.25"/>
    <row r="35" ht="60" customHeight="1" x14ac:dyDescent="0.25"/>
    <row r="36" ht="60" customHeight="1" x14ac:dyDescent="0.25"/>
    <row r="37" ht="60" customHeight="1" x14ac:dyDescent="0.25"/>
    <row r="38" ht="60" customHeight="1" x14ac:dyDescent="0.25"/>
    <row r="39" ht="60" customHeight="1" x14ac:dyDescent="0.25"/>
    <row r="40" ht="60" customHeight="1" x14ac:dyDescent="0.25"/>
  </sheetData>
  <pageMargins left="0.25" right="0.25" top="0.75" bottom="0.75" header="0.3" footer="0.3"/>
  <pageSetup scale="74" fitToHeight="0" orientation="landscape" horizontalDpi="4294967293" r:id="rId1"/>
  <headerFooter>
    <oddHeader>&amp;CBEAVER GLEN ASSOCIATION, INC.
2026 MONTHLY REVENUE &amp; ACCOUNT BALANCES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Carpenter</dc:creator>
  <cp:lastModifiedBy>Rhonda Carpenter</cp:lastModifiedBy>
  <cp:lastPrinted>2026-10-11T23:28:10Z</cp:lastPrinted>
  <dcterms:created xsi:type="dcterms:W3CDTF">2017-06-20T15:38:59Z</dcterms:created>
  <dcterms:modified xsi:type="dcterms:W3CDTF">2026-10-20T23:46:16Z</dcterms:modified>
</cp:coreProperties>
</file>