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ondakay920\OneDrive\Documents\Beaver Glen 2025\Board Meeting Documents 2025\Expenses, Revenue &amp; Budget 2025\"/>
    </mc:Choice>
  </mc:AlternateContent>
  <xr:revisionPtr revIDLastSave="0" documentId="13_ncr:1_{A5AF0825-7A43-4E1F-869F-106E188FCCB4}" xr6:coauthVersionLast="47" xr6:coauthVersionMax="47" xr10:uidLastSave="{00000000-0000-0000-0000-000000000000}"/>
  <bookViews>
    <workbookView xWindow="0" yWindow="0" windowWidth="14205" windowHeight="9045" xr2:uid="{00000000-000D-0000-FFFF-FFFF00000000}"/>
  </bookViews>
  <sheets>
    <sheet name="Sheet1" sheetId="1" r:id="rId1"/>
  </sheets>
  <definedNames>
    <definedName name="_xlnm.Print_Area" localSheetId="0">Sheet1!$A$1:$W$19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I9" i="1" s="1"/>
  <c r="E9" i="1"/>
  <c r="D9" i="1"/>
  <c r="C9" i="1"/>
  <c r="F9" i="1"/>
  <c r="H9" i="1"/>
  <c r="G9" i="1"/>
  <c r="B9" i="1"/>
  <c r="I18" i="1"/>
  <c r="H3" i="1"/>
  <c r="H2" i="1"/>
  <c r="H18" i="1"/>
  <c r="N5" i="1"/>
  <c r="F16" i="1"/>
  <c r="F2" i="1"/>
  <c r="E13" i="1" l="1"/>
  <c r="F13" i="1"/>
  <c r="E16" i="1"/>
  <c r="E18" i="1" s="1"/>
  <c r="D2" i="1"/>
  <c r="N2" i="1" s="1"/>
  <c r="C18" i="1"/>
  <c r="C13" i="1"/>
  <c r="B3" i="1"/>
  <c r="B2" i="1"/>
  <c r="M18" i="1"/>
  <c r="N6" i="1"/>
  <c r="L18" i="1"/>
  <c r="K18" i="1"/>
  <c r="J18" i="1"/>
  <c r="F18" i="1"/>
  <c r="G18" i="1"/>
  <c r="D18" i="1"/>
  <c r="B18" i="1"/>
  <c r="N12" i="1"/>
  <c r="N11" i="1"/>
  <c r="N10" i="1"/>
  <c r="N8" i="1"/>
  <c r="N7" i="1"/>
  <c r="N4" i="1"/>
  <c r="W18" i="1"/>
  <c r="W13" i="1"/>
  <c r="V18" i="1"/>
  <c r="V13" i="1"/>
  <c r="R13" i="1"/>
  <c r="T13" i="1"/>
  <c r="U13" i="1"/>
  <c r="T18" i="1"/>
  <c r="U18" i="1"/>
  <c r="O18" i="1"/>
  <c r="P18" i="1"/>
  <c r="Q18" i="1"/>
  <c r="R18" i="1"/>
  <c r="S18" i="1"/>
  <c r="P13" i="1"/>
  <c r="O13" i="1"/>
  <c r="D13" i="1" l="1"/>
  <c r="B13" i="1"/>
  <c r="N3" i="1"/>
  <c r="N13" i="1" s="1"/>
  <c r="Q13" i="1"/>
  <c r="S13" i="1"/>
</calcChain>
</file>

<file path=xl/sharedStrings.xml><?xml version="1.0" encoding="utf-8"?>
<sst xmlns="http://schemas.openxmlformats.org/spreadsheetml/2006/main" count="39" uniqueCount="31">
  <si>
    <t>Checking Balance</t>
  </si>
  <si>
    <t>Investment Acct Balance</t>
  </si>
  <si>
    <t>January</t>
  </si>
  <si>
    <t>February</t>
  </si>
  <si>
    <t>March</t>
  </si>
  <si>
    <t>April</t>
  </si>
  <si>
    <t>May</t>
  </si>
  <si>
    <t>YTD</t>
  </si>
  <si>
    <t>Clubhouse Rental</t>
  </si>
  <si>
    <t>Interest on Savings Acct</t>
  </si>
  <si>
    <t>Interest on Checking Acct</t>
  </si>
  <si>
    <t>Misc Explanation:</t>
  </si>
  <si>
    <t>June</t>
  </si>
  <si>
    <t>Bank Cash Rewards</t>
  </si>
  <si>
    <t>July</t>
  </si>
  <si>
    <t>August</t>
  </si>
  <si>
    <t>Total Cash on Hand</t>
  </si>
  <si>
    <t>Sept</t>
  </si>
  <si>
    <t>Oct</t>
  </si>
  <si>
    <t>Nov</t>
  </si>
  <si>
    <t>Donations/Overpayments</t>
  </si>
  <si>
    <t>Current Year Assessments</t>
  </si>
  <si>
    <t>Past Years Assessments</t>
  </si>
  <si>
    <t>Total Income Month</t>
  </si>
  <si>
    <t>Dec</t>
  </si>
  <si>
    <t>Aug</t>
  </si>
  <si>
    <t>Lake Assoc Dues</t>
  </si>
  <si>
    <t>Flint Electric Credit</t>
  </si>
  <si>
    <t>Income Statement 2025</t>
  </si>
  <si>
    <t xml:space="preserve">Refunds 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</si>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</sst>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D0D0D"/>
      <name val="Arial"/>
      <family val="2"/>
    </font>
    <font>
      <sz val="11"/>
      <color rgb="FF0D0D0D"/>
      <name val="Calibri"/>
      <family val="2"/>
      <scheme val="minor"/>
    </font>
    <font>
      <sz val="11"/>
      <color rgb="FF0D0D0D"/>
      <name val="Arial"/>
      <family val="2"/>
    </font>
    <font>
      <sz val="10"/>
      <color rgb="FF0D0D0D"/>
      <name val="Arial Narrow"/>
      <family val="2"/>
    </font>
    <font>
      <sz val="10"/>
      <color rgb="FF0D0D0D"/>
      <name val="Arial Blac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 tint="4.9989318521683403E-2"/>
      </right>
      <top style="thin">
        <color indexed="64"/>
      </top>
      <bottom style="medium">
        <color indexed="64"/>
      </bottom>
      <diagonal/>
    </border>
    <border>
      <left style="medium">
        <color theme="1" tint="4.9989318521683403E-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 tint="4.9989318521683403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4.9989318521683403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4.9989318521683403E-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 vertical="top" wrapText="1" readingOrder="1"/>
    </xf>
    <xf numFmtId="0" fontId="6" fillId="0" borderId="4" xfId="0" applyFont="1" applyBorder="1" applyAlignment="1">
      <alignment horizontal="left" vertical="top" wrapText="1" readingOrder="1"/>
    </xf>
    <xf numFmtId="0" fontId="6" fillId="0" borderId="6" xfId="0" applyFont="1" applyBorder="1" applyAlignment="1">
      <alignment horizontal="left" vertical="top" wrapText="1" readingOrder="1"/>
    </xf>
    <xf numFmtId="0" fontId="7" fillId="0" borderId="5" xfId="0" applyFont="1" applyBorder="1" applyAlignment="1">
      <alignment horizontal="left" vertical="top" wrapText="1" readingOrder="1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/>
    </xf>
    <xf numFmtId="0" fontId="1" fillId="0" borderId="9" xfId="0" applyFont="1" applyBorder="1" applyAlignment="1">
      <alignment wrapText="1"/>
    </xf>
    <xf numFmtId="0" fontId="5" fillId="0" borderId="10" xfId="0" applyFont="1" applyBorder="1" applyAlignment="1">
      <alignment horizontal="left"/>
    </xf>
    <xf numFmtId="0" fontId="1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top" wrapText="1" readingOrder="1"/>
    </xf>
    <xf numFmtId="0" fontId="7" fillId="0" borderId="12" xfId="0" applyFont="1" applyBorder="1" applyAlignment="1">
      <alignment horizontal="left" vertical="top" wrapText="1" readingOrder="1"/>
    </xf>
    <xf numFmtId="2" fontId="4" fillId="0" borderId="1" xfId="0" applyNumberFormat="1" applyFont="1" applyBorder="1" applyAlignment="1">
      <alignment horizontal="left"/>
    </xf>
    <xf numFmtId="2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left"/>
    </xf>
    <xf numFmtId="164" fontId="4" fillId="0" borderId="13" xfId="0" applyNumberFormat="1" applyFont="1" applyBorder="1" applyAlignment="1">
      <alignment horizontal="left"/>
    </xf>
    <xf numFmtId="2" fontId="4" fillId="0" borderId="14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top" wrapText="1" readingOrder="1"/>
    </xf>
    <xf numFmtId="0" fontId="1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top" wrapText="1" readingOrder="1"/>
    </xf>
    <xf numFmtId="2" fontId="4" fillId="0" borderId="1" xfId="0" applyNumberFormat="1" applyFont="1" applyBorder="1"/>
    <xf numFmtId="164" fontId="4" fillId="0" borderId="4" xfId="0" applyNumberFormat="1" applyFont="1" applyBorder="1" applyAlignment="1">
      <alignment horizontal="center"/>
    </xf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D0D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6"/>
  <sheetViews>
    <sheetView showGridLines="0" tabSelected="1" showRuler="0" topLeftCell="B6" zoomScaleNormal="100" workbookViewId="0">
      <selection activeCell="I17" sqref="I17"/>
    </sheetView>
  </sheetViews>
  <sheetFormatPr defaultRowHeight="15" x14ac:dyDescent="0.25"/>
  <cols>
    <col min="1" max="1" width="28.5703125" style="2" customWidth="1"/>
    <col min="2" max="6" width="13.7109375" style="2" customWidth="1"/>
    <col min="7" max="7" width="11.5703125" style="2" customWidth="1"/>
    <col min="8" max="8" width="12.28515625" style="2" customWidth="1"/>
    <col min="9" max="9" width="10.7109375" style="2" customWidth="1"/>
    <col min="10" max="10" width="3.85546875" style="2" hidden="1" customWidth="1"/>
    <col min="11" max="11" width="5.85546875" style="2" hidden="1" customWidth="1"/>
    <col min="12" max="12" width="4.85546875" style="2" hidden="1" customWidth="1"/>
    <col min="13" max="13" width="1" style="2" hidden="1" customWidth="1"/>
    <col min="14" max="14" width="13.7109375" style="2" customWidth="1"/>
    <col min="15" max="15" width="13.7109375" style="2" hidden="1" customWidth="1"/>
    <col min="16" max="23" width="14.140625" style="2" hidden="1" customWidth="1"/>
    <col min="24" max="25" width="14.140625" style="2" customWidth="1"/>
    <col min="26" max="26" width="12.5703125" style="2" customWidth="1"/>
    <col min="27" max="28" width="9.140625" style="2"/>
    <col min="29" max="29" width="27.140625" style="2" customWidth="1"/>
    <col min="30" max="16384" width="9.140625" style="2"/>
  </cols>
  <sheetData>
    <row r="1" spans="1:25" ht="15.75" thickBot="1" x14ac:dyDescent="0.3">
      <c r="A1" s="15" t="s">
        <v>28</v>
      </c>
      <c r="B1" s="3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12</v>
      </c>
      <c r="H1" s="1" t="s">
        <v>14</v>
      </c>
      <c r="I1" s="1" t="s">
        <v>25</v>
      </c>
      <c r="J1" s="1" t="s">
        <v>17</v>
      </c>
      <c r="K1" s="1" t="s">
        <v>18</v>
      </c>
      <c r="L1" s="1" t="s">
        <v>19</v>
      </c>
      <c r="M1" s="1" t="s">
        <v>24</v>
      </c>
      <c r="N1" s="1" t="s">
        <v>7</v>
      </c>
      <c r="O1" s="1" t="s">
        <v>5</v>
      </c>
      <c r="P1" s="1" t="s">
        <v>6</v>
      </c>
      <c r="Q1" s="17" t="s">
        <v>12</v>
      </c>
      <c r="R1" s="17" t="s">
        <v>14</v>
      </c>
      <c r="S1" s="17" t="s">
        <v>15</v>
      </c>
      <c r="T1" s="17" t="s">
        <v>17</v>
      </c>
      <c r="U1" s="17" t="s">
        <v>18</v>
      </c>
      <c r="V1" s="17" t="s">
        <v>19</v>
      </c>
      <c r="W1" s="17" t="s">
        <v>24</v>
      </c>
      <c r="X1" s="26"/>
      <c r="Y1" s="26"/>
    </row>
    <row r="2" spans="1:25" x14ac:dyDescent="0.25">
      <c r="A2" s="16" t="s">
        <v>22</v>
      </c>
      <c r="B2" s="32">
        <f>385+338</f>
        <v>723</v>
      </c>
      <c r="C2" s="32">
        <v>412.5</v>
      </c>
      <c r="D2" s="32">
        <f>50+1451.4+750+200</f>
        <v>2451.4</v>
      </c>
      <c r="E2" s="32">
        <v>200</v>
      </c>
      <c r="F2" s="32">
        <f>250+200+407.5</f>
        <v>857.5</v>
      </c>
      <c r="G2" s="32"/>
      <c r="H2" s="32">
        <f>287.5+50</f>
        <v>337.5</v>
      </c>
      <c r="I2" s="32">
        <v>100</v>
      </c>
      <c r="J2" s="32"/>
      <c r="K2" s="32"/>
      <c r="L2" s="32"/>
      <c r="M2" s="32"/>
      <c r="N2" s="32">
        <f>SUM(B2:M2)</f>
        <v>5081.8999999999996</v>
      </c>
      <c r="O2" s="10"/>
      <c r="P2" s="4"/>
      <c r="Q2" s="4"/>
      <c r="R2" s="4"/>
      <c r="S2" s="10"/>
      <c r="T2" s="10"/>
      <c r="U2" s="10"/>
      <c r="V2" s="24"/>
      <c r="W2" s="24"/>
      <c r="X2" s="27"/>
      <c r="Y2" s="27"/>
    </row>
    <row r="3" spans="1:25" x14ac:dyDescent="0.25">
      <c r="A3" s="5" t="s">
        <v>21</v>
      </c>
      <c r="B3" s="32">
        <f>412.5+375+175</f>
        <v>962.5</v>
      </c>
      <c r="C3" s="32">
        <v>400</v>
      </c>
      <c r="D3" s="32">
        <v>412</v>
      </c>
      <c r="E3" s="32"/>
      <c r="F3" s="32">
        <v>397.5</v>
      </c>
      <c r="G3" s="32">
        <v>44002.75</v>
      </c>
      <c r="H3" s="32">
        <f>26469.75-337.5</f>
        <v>26132.25</v>
      </c>
      <c r="I3" s="32">
        <f>397.5+397.5+1689.4+100+400+147.5+397.5-147.5</f>
        <v>3381.9</v>
      </c>
      <c r="J3" s="32"/>
      <c r="K3" s="32"/>
      <c r="L3" s="32"/>
      <c r="M3" s="32"/>
      <c r="N3" s="32">
        <f t="shared" ref="N3:N12" si="0">SUM(B3:M3)</f>
        <v>75688.899999999994</v>
      </c>
      <c r="O3" s="10"/>
      <c r="P3" s="10"/>
      <c r="Q3" s="10"/>
      <c r="R3" s="10"/>
      <c r="S3" s="10"/>
      <c r="T3" s="10"/>
      <c r="U3" s="10"/>
      <c r="V3" s="21"/>
      <c r="W3" s="21"/>
      <c r="X3" s="27"/>
      <c r="Y3" s="27"/>
    </row>
    <row r="4" spans="1:25" x14ac:dyDescent="0.25">
      <c r="A4" s="14" t="s">
        <v>8</v>
      </c>
      <c r="B4" s="32">
        <v>100</v>
      </c>
      <c r="C4" s="32">
        <v>200</v>
      </c>
      <c r="D4" s="32"/>
      <c r="E4" s="32"/>
      <c r="F4" s="32">
        <v>200</v>
      </c>
      <c r="G4" s="32"/>
      <c r="H4" s="32"/>
      <c r="I4" s="32">
        <v>100</v>
      </c>
      <c r="J4" s="32"/>
      <c r="K4" s="32"/>
      <c r="L4" s="32"/>
      <c r="M4" s="32"/>
      <c r="N4" s="32">
        <f t="shared" si="0"/>
        <v>600</v>
      </c>
      <c r="O4" s="10"/>
      <c r="P4" s="10"/>
      <c r="Q4" s="10"/>
      <c r="R4" s="10"/>
      <c r="S4" s="10"/>
      <c r="T4" s="10"/>
      <c r="U4" s="10"/>
      <c r="V4" s="21"/>
      <c r="W4" s="21"/>
      <c r="X4" s="27"/>
      <c r="Y4" s="27"/>
    </row>
    <row r="5" spans="1:25" x14ac:dyDescent="0.25">
      <c r="A5" s="14" t="s">
        <v>26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>
        <f t="shared" si="0"/>
        <v>0</v>
      </c>
      <c r="O5" s="10"/>
      <c r="P5" s="10"/>
      <c r="Q5" s="10"/>
      <c r="R5" s="10"/>
      <c r="S5" s="10"/>
      <c r="T5" s="10"/>
      <c r="U5" s="10"/>
      <c r="V5" s="21"/>
      <c r="W5" s="21"/>
      <c r="X5" s="27"/>
      <c r="Y5" s="27"/>
    </row>
    <row r="6" spans="1:25" x14ac:dyDescent="0.25">
      <c r="A6" s="14" t="s">
        <v>20</v>
      </c>
      <c r="B6" s="32">
        <v>111.49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>
        <f t="shared" si="0"/>
        <v>111.49</v>
      </c>
      <c r="O6" s="20"/>
      <c r="P6" s="10"/>
      <c r="Q6" s="10"/>
      <c r="R6" s="20"/>
      <c r="S6" s="20"/>
      <c r="T6" s="10"/>
      <c r="U6" s="20"/>
      <c r="V6" s="22"/>
      <c r="W6" s="22"/>
      <c r="X6" s="28"/>
      <c r="Y6" s="28"/>
    </row>
    <row r="7" spans="1:25" x14ac:dyDescent="0.25">
      <c r="A7" s="14" t="s">
        <v>27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>
        <f t="shared" si="0"/>
        <v>0</v>
      </c>
      <c r="O7" s="20"/>
      <c r="P7" s="20"/>
      <c r="Q7" s="20"/>
      <c r="R7" s="20"/>
      <c r="S7" s="20"/>
      <c r="T7" s="20"/>
      <c r="U7" s="20"/>
      <c r="V7" s="22"/>
      <c r="W7" s="22"/>
      <c r="X7" s="28"/>
      <c r="Y7" s="28"/>
    </row>
    <row r="8" spans="1:25" x14ac:dyDescent="0.25">
      <c r="A8" s="14" t="s">
        <v>29</v>
      </c>
      <c r="B8" s="32"/>
      <c r="C8" s="32"/>
      <c r="D8" s="32"/>
      <c r="E8" s="32"/>
      <c r="F8" s="32"/>
      <c r="G8" s="32"/>
      <c r="H8" s="32">
        <v>30.02</v>
      </c>
      <c r="I8" s="32"/>
      <c r="J8" s="32"/>
      <c r="K8" s="32"/>
      <c r="L8" s="32"/>
      <c r="M8" s="32"/>
      <c r="N8" s="32">
        <f t="shared" si="0"/>
        <v>30.02</v>
      </c>
      <c r="O8" s="20"/>
      <c r="P8" s="20"/>
      <c r="Q8" s="20"/>
      <c r="R8" s="20"/>
      <c r="S8" s="20"/>
      <c r="T8" s="20"/>
      <c r="U8" s="20"/>
      <c r="V8" s="22"/>
      <c r="W8" s="22"/>
      <c r="X8" s="28"/>
      <c r="Y8" s="28"/>
    </row>
    <row r="9" spans="1:25" x14ac:dyDescent="0.25">
      <c r="A9" s="14" t="s">
        <v>30</v>
      </c>
      <c r="B9" s="32">
        <f>SUM(B2:B8)</f>
        <v>1896.99</v>
      </c>
      <c r="C9" s="32">
        <f t="shared" ref="C9:E9" si="1">SUM(C2:C8)</f>
        <v>1012.5</v>
      </c>
      <c r="D9" s="32">
        <f t="shared" si="1"/>
        <v>2863.4</v>
      </c>
      <c r="E9" s="32">
        <f t="shared" si="1"/>
        <v>200</v>
      </c>
      <c r="F9" s="32">
        <f>SUM(F2:F8)</f>
        <v>1455</v>
      </c>
      <c r="G9" s="32">
        <f t="shared" ref="G9:I9" si="2">SUM(G2:G8)</f>
        <v>44002.75</v>
      </c>
      <c r="H9" s="32">
        <f t="shared" si="2"/>
        <v>26499.77</v>
      </c>
      <c r="I9" s="32">
        <f t="shared" si="2"/>
        <v>3581.9</v>
      </c>
      <c r="J9" s="32"/>
      <c r="K9" s="32"/>
      <c r="L9" s="32"/>
      <c r="M9" s="32"/>
      <c r="N9" s="32"/>
      <c r="O9" s="20"/>
      <c r="P9" s="20"/>
      <c r="Q9" s="20"/>
      <c r="R9" s="20"/>
      <c r="S9" s="20"/>
      <c r="T9" s="20"/>
      <c r="U9" s="20"/>
      <c r="V9" s="22"/>
      <c r="W9" s="22"/>
      <c r="X9" s="28"/>
      <c r="Y9" s="28"/>
    </row>
    <row r="10" spans="1:25" x14ac:dyDescent="0.25">
      <c r="A10" s="14" t="s">
        <v>9</v>
      </c>
      <c r="B10" s="32">
        <v>0.19</v>
      </c>
      <c r="C10" s="32">
        <v>0.2</v>
      </c>
      <c r="D10" s="32">
        <v>0.25</v>
      </c>
      <c r="E10" s="32">
        <v>0.25</v>
      </c>
      <c r="F10" s="32">
        <v>0.25</v>
      </c>
      <c r="G10" s="32">
        <v>0.19</v>
      </c>
      <c r="H10" s="32">
        <v>0.25</v>
      </c>
      <c r="I10" s="32">
        <v>0.25</v>
      </c>
      <c r="J10" s="32"/>
      <c r="K10" s="32"/>
      <c r="L10" s="32"/>
      <c r="M10" s="32"/>
      <c r="N10" s="32">
        <f t="shared" si="0"/>
        <v>1.83</v>
      </c>
      <c r="O10" s="10"/>
      <c r="P10" s="10"/>
      <c r="Q10" s="10"/>
      <c r="R10" s="10"/>
      <c r="S10" s="10"/>
      <c r="T10" s="10"/>
      <c r="U10" s="10"/>
      <c r="V10" s="21"/>
      <c r="W10" s="21"/>
      <c r="X10" s="27"/>
      <c r="Y10" s="27"/>
    </row>
    <row r="11" spans="1:25" x14ac:dyDescent="0.25">
      <c r="A11" s="14" t="s">
        <v>10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>
        <f t="shared" si="0"/>
        <v>0</v>
      </c>
      <c r="O11" s="4"/>
      <c r="P11" s="4"/>
      <c r="Q11" s="4"/>
      <c r="R11" s="4"/>
      <c r="S11" s="4"/>
      <c r="T11" s="4"/>
      <c r="U11" s="4"/>
      <c r="V11" s="23"/>
      <c r="W11" s="23"/>
      <c r="X11" s="29"/>
      <c r="Y11" s="29"/>
    </row>
    <row r="12" spans="1:25" x14ac:dyDescent="0.25">
      <c r="A12" s="5" t="s">
        <v>13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>
        <f t="shared" si="0"/>
        <v>0</v>
      </c>
      <c r="O12" s="4"/>
      <c r="P12" s="4"/>
      <c r="Q12" s="10"/>
      <c r="R12" s="10"/>
      <c r="S12" s="10"/>
      <c r="T12" s="10"/>
      <c r="U12" s="10"/>
      <c r="V12" s="21"/>
      <c r="W12" s="21"/>
      <c r="X12" s="27"/>
      <c r="Y12" s="27"/>
    </row>
    <row r="13" spans="1:25" x14ac:dyDescent="0.25">
      <c r="A13" s="14" t="s">
        <v>23</v>
      </c>
      <c r="B13" s="32">
        <f>SUM(B2:B12)</f>
        <v>3794.17</v>
      </c>
      <c r="C13" s="32">
        <f>SUM(C2:C12)</f>
        <v>2025.2</v>
      </c>
      <c r="D13" s="32">
        <f>SUM(D2:D12)</f>
        <v>5727.05</v>
      </c>
      <c r="E13" s="32">
        <f>SUM(E2:E12)</f>
        <v>400.25</v>
      </c>
      <c r="F13" s="32">
        <f>SUM(F2:F12)</f>
        <v>2910.25</v>
      </c>
      <c r="G13" s="32"/>
      <c r="H13" s="32"/>
      <c r="I13" s="32"/>
      <c r="J13" s="32"/>
      <c r="K13" s="32"/>
      <c r="L13" s="32"/>
      <c r="M13" s="32"/>
      <c r="N13" s="32">
        <f>SUM(N2:N12)</f>
        <v>81514.14</v>
      </c>
      <c r="O13" s="11">
        <f t="shared" ref="O13:S13" si="3">SUM(O2:O12)</f>
        <v>0</v>
      </c>
      <c r="P13" s="11">
        <f t="shared" si="3"/>
        <v>0</v>
      </c>
      <c r="Q13" s="11">
        <f>SUM(Q3)</f>
        <v>0</v>
      </c>
      <c r="R13" s="11">
        <f t="shared" ref="R13" si="4">SUM(R2:R12)</f>
        <v>0</v>
      </c>
      <c r="S13" s="11">
        <f t="shared" si="3"/>
        <v>0</v>
      </c>
      <c r="T13" s="11">
        <f t="shared" ref="T13:W13" si="5">SUM(T2:T12)</f>
        <v>0</v>
      </c>
      <c r="U13" s="11">
        <f t="shared" si="5"/>
        <v>0</v>
      </c>
      <c r="V13" s="11">
        <f t="shared" si="5"/>
        <v>0</v>
      </c>
      <c r="W13" s="11">
        <f t="shared" si="5"/>
        <v>0</v>
      </c>
      <c r="X13" s="30"/>
      <c r="Y13" s="30"/>
    </row>
    <row r="14" spans="1:25" x14ac:dyDescent="0.25">
      <c r="A14" s="14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11"/>
      <c r="P14" s="11"/>
      <c r="Q14" s="11"/>
      <c r="R14" s="11"/>
      <c r="S14" s="11"/>
      <c r="T14" s="11"/>
      <c r="U14" s="11"/>
      <c r="V14" s="11"/>
      <c r="W14" s="11"/>
      <c r="X14" s="30"/>
      <c r="Y14" s="30"/>
    </row>
    <row r="15" spans="1:25" x14ac:dyDescent="0.25">
      <c r="A15" s="14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2"/>
      <c r="P15" s="11"/>
      <c r="Q15" s="11"/>
      <c r="R15" s="11"/>
      <c r="S15" s="11"/>
      <c r="T15" s="11"/>
      <c r="U15" s="11"/>
      <c r="V15" s="11"/>
      <c r="W15" s="11"/>
      <c r="X15" s="30"/>
      <c r="Y15" s="30"/>
    </row>
    <row r="16" spans="1:25" x14ac:dyDescent="0.25">
      <c r="A16" s="14" t="s">
        <v>0</v>
      </c>
      <c r="B16" s="11">
        <v>20308.23</v>
      </c>
      <c r="C16" s="11">
        <v>9958.1299999999992</v>
      </c>
      <c r="D16" s="11">
        <v>9502.7000000000007</v>
      </c>
      <c r="E16" s="11">
        <f>6889.53+49.08</f>
        <v>6938.61</v>
      </c>
      <c r="F16" s="11">
        <f>4901.35+348.69</f>
        <v>5250.04</v>
      </c>
      <c r="G16" s="11">
        <v>34071.4</v>
      </c>
      <c r="H16" s="11">
        <v>52587.73</v>
      </c>
      <c r="I16" s="11">
        <v>51571.23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30"/>
      <c r="Y16" s="30"/>
    </row>
    <row r="17" spans="1:25" x14ac:dyDescent="0.25">
      <c r="A17" s="14" t="s">
        <v>1</v>
      </c>
      <c r="B17" s="11">
        <v>10007.41</v>
      </c>
      <c r="C17" s="11">
        <v>15007.59</v>
      </c>
      <c r="D17" s="11">
        <v>15007.86</v>
      </c>
      <c r="E17" s="11">
        <v>15008.11</v>
      </c>
      <c r="F17" s="11">
        <v>15008.36</v>
      </c>
      <c r="G17" s="11">
        <v>15008.55</v>
      </c>
      <c r="H17" s="11">
        <v>15008.8</v>
      </c>
      <c r="I17" s="11">
        <v>15009.05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30"/>
      <c r="Y17" s="30"/>
    </row>
    <row r="18" spans="1:25" x14ac:dyDescent="0.25">
      <c r="A18" s="14" t="s">
        <v>16</v>
      </c>
      <c r="B18" s="11">
        <f t="shared" ref="B18:I18" si="6">SUM(B16:B17)</f>
        <v>30315.64</v>
      </c>
      <c r="C18" s="11">
        <f>SUM(C16:C17)</f>
        <v>24965.72</v>
      </c>
      <c r="D18" s="11">
        <f t="shared" si="6"/>
        <v>24510.560000000001</v>
      </c>
      <c r="E18" s="11">
        <f t="shared" si="6"/>
        <v>21946.720000000001</v>
      </c>
      <c r="F18" s="11">
        <f t="shared" si="6"/>
        <v>20258.400000000001</v>
      </c>
      <c r="G18" s="11">
        <f t="shared" si="6"/>
        <v>49079.95</v>
      </c>
      <c r="H18" s="11">
        <f t="shared" si="6"/>
        <v>67596.53</v>
      </c>
      <c r="I18" s="11">
        <f t="shared" si="6"/>
        <v>66580.28</v>
      </c>
      <c r="J18" s="11">
        <f t="shared" ref="J18:M18" si="7">SUM(J16:J17)</f>
        <v>0</v>
      </c>
      <c r="K18" s="11">
        <f t="shared" si="7"/>
        <v>0</v>
      </c>
      <c r="L18" s="11">
        <f t="shared" si="7"/>
        <v>0</v>
      </c>
      <c r="M18" s="11">
        <f t="shared" si="7"/>
        <v>0</v>
      </c>
      <c r="N18" s="11"/>
      <c r="O18" s="11">
        <f t="shared" ref="O18:S18" si="8">SUM(O16:O17)</f>
        <v>0</v>
      </c>
      <c r="P18" s="11">
        <f t="shared" si="8"/>
        <v>0</v>
      </c>
      <c r="Q18" s="11">
        <f t="shared" si="8"/>
        <v>0</v>
      </c>
      <c r="R18" s="11">
        <f t="shared" si="8"/>
        <v>0</v>
      </c>
      <c r="S18" s="11">
        <f t="shared" si="8"/>
        <v>0</v>
      </c>
      <c r="T18" s="11">
        <f t="shared" ref="T18:W18" si="9">SUM(T16:T17)</f>
        <v>0</v>
      </c>
      <c r="U18" s="11">
        <f t="shared" si="9"/>
        <v>0</v>
      </c>
      <c r="V18" s="11">
        <f t="shared" si="9"/>
        <v>0</v>
      </c>
      <c r="W18" s="11">
        <f t="shared" si="9"/>
        <v>0</v>
      </c>
      <c r="X18" s="30"/>
      <c r="Y18" s="30"/>
    </row>
    <row r="19" spans="1:25" ht="60" customHeight="1" thickBot="1" x14ac:dyDescent="0.3">
      <c r="A19" s="13" t="s">
        <v>11</v>
      </c>
      <c r="B19" s="18"/>
      <c r="C19" s="6"/>
      <c r="D19" s="6"/>
      <c r="E19" s="34"/>
      <c r="F19" s="6"/>
      <c r="G19" s="6"/>
      <c r="H19" s="33"/>
      <c r="I19" s="6"/>
      <c r="J19" s="6"/>
      <c r="K19" s="6"/>
      <c r="L19" s="6"/>
      <c r="M19" s="6"/>
      <c r="N19" s="7"/>
      <c r="O19" s="8"/>
      <c r="P19" s="9"/>
      <c r="Q19" s="9"/>
      <c r="R19" s="9"/>
      <c r="S19" s="9"/>
      <c r="T19" s="6"/>
      <c r="U19" s="6"/>
      <c r="V19" s="25"/>
      <c r="W19" s="11"/>
      <c r="X19" s="30"/>
      <c r="Y19" s="30"/>
    </row>
    <row r="20" spans="1:25" ht="60" customHeight="1" thickBot="1" x14ac:dyDescent="0.3">
      <c r="V20" s="19"/>
      <c r="W20" s="31"/>
      <c r="X20" s="31"/>
    </row>
    <row r="21" spans="1:25" ht="60" customHeight="1" x14ac:dyDescent="0.25"/>
    <row r="22" spans="1:25" ht="60" customHeight="1" x14ac:dyDescent="0.25"/>
    <row r="23" spans="1:25" ht="60" customHeight="1" x14ac:dyDescent="0.25"/>
    <row r="24" spans="1:25" ht="60" customHeight="1" x14ac:dyDescent="0.25"/>
    <row r="25" spans="1:25" ht="60" customHeight="1" x14ac:dyDescent="0.25"/>
    <row r="26" spans="1:25" ht="60" customHeight="1" x14ac:dyDescent="0.25"/>
    <row r="27" spans="1:25" ht="60" customHeight="1" x14ac:dyDescent="0.25"/>
    <row r="28" spans="1:25" ht="60" customHeight="1" x14ac:dyDescent="0.25"/>
    <row r="29" spans="1:25" ht="60" customHeight="1" x14ac:dyDescent="0.25"/>
    <row r="30" spans="1:25" ht="60" customHeight="1" x14ac:dyDescent="0.25"/>
    <row r="31" spans="1:25" ht="60" customHeight="1" x14ac:dyDescent="0.25"/>
    <row r="32" spans="1:25" ht="60" customHeight="1" x14ac:dyDescent="0.25"/>
    <row r="33" ht="60" customHeight="1" x14ac:dyDescent="0.25"/>
    <row r="34" ht="60" customHeight="1" x14ac:dyDescent="0.25"/>
    <row r="35" ht="60" customHeight="1" x14ac:dyDescent="0.25"/>
    <row r="36" ht="60" customHeight="1" x14ac:dyDescent="0.25"/>
  </sheetData>
  <pageMargins left="0.25" right="0" top="0.75" bottom="0.75" header="0.3" footer="0.3"/>
  <pageSetup scale="93" fitToHeight="0" orientation="landscape" horizontalDpi="4294967293" r:id="rId1"/>
  <headerFooter>
    <oddHeader>&amp;CBEAVER GLEN HOMEOWNER'S ASSOCIATION, INC.
2025 MONTHLY REVENUE &amp; ACCOUNT BALANCES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Rhonda Carpenter</dc:creator>
  <cp:lastModifiedBy>Rhonda Carpenter</cp:lastModifiedBy>
  <cp:lastPrinted>2025-08-25T20:45:36Z</cp:lastPrinted>
  <dcterms:created xsi:type="dcterms:W3CDTF">2017-06-20T15:38:59Z</dcterms:created>
  <dcterms:modified xsi:type="dcterms:W3CDTF">2025-09-17T21:42:57Z</dcterms:modified>
</cp:coreProperties>
</file>