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hondakay920\OneDrive\Documents\Beaver Glen 2025\Board Meeting Documents 2025\Expenses, Revenue &amp; Budget 2025\"/>
    </mc:Choice>
  </mc:AlternateContent>
  <xr:revisionPtr revIDLastSave="0" documentId="13_ncr:1_{E5BD0050-45A4-44E3-9CA1-5452C5CC5B91}" xr6:coauthVersionLast="47" xr6:coauthVersionMax="47" xr10:uidLastSave="{00000000-0000-0000-0000-000000000000}"/>
  <bookViews>
    <workbookView xWindow="345" yWindow="345" windowWidth="18720" windowHeight="10575" tabRatio="551" xr2:uid="{00000000-000D-0000-FFFF-FFFF00000000}"/>
  </bookViews>
  <sheets>
    <sheet name="Sheet1" sheetId="1" r:id="rId1"/>
    <sheet name="Sheet2" sheetId="2" r:id="rId2"/>
  </sheets>
  <definedNames>
    <definedName name="_xlnm.Print_Area" localSheetId="0">Sheet1!$A$2:$N$54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I18" i="1"/>
  <c r="H36" i="1"/>
  <c r="H37" i="1"/>
  <c r="H24" i="1"/>
  <c r="H21" i="1"/>
  <c r="H40" i="1"/>
  <c r="G37" i="1"/>
  <c r="G21" i="1"/>
  <c r="G18" i="1"/>
  <c r="C46" i="1"/>
  <c r="B21" i="1"/>
  <c r="B11" i="1"/>
  <c r="B25" i="1"/>
  <c r="B20" i="1"/>
  <c r="L46" i="1"/>
  <c r="K46" i="1"/>
  <c r="N20" i="1" l="1"/>
  <c r="N15" i="1"/>
  <c r="N39" i="1"/>
  <c r="E46" i="1"/>
  <c r="D46" i="1"/>
  <c r="B46" i="1"/>
  <c r="N18" i="1"/>
  <c r="N37" i="1"/>
  <c r="N36" i="1"/>
  <c r="N21" i="1"/>
  <c r="N22" i="1"/>
  <c r="N16" i="1"/>
  <c r="N19" i="1"/>
  <c r="N32" i="1"/>
  <c r="I46" i="1"/>
  <c r="N44" i="1"/>
  <c r="N43" i="1"/>
  <c r="N42" i="1"/>
  <c r="N41" i="1"/>
  <c r="N40" i="1"/>
  <c r="N38" i="1"/>
  <c r="N34" i="1"/>
  <c r="N33" i="1"/>
  <c r="N31" i="1"/>
  <c r="N30" i="1"/>
  <c r="N29" i="1"/>
  <c r="N28" i="1"/>
  <c r="N26" i="1"/>
  <c r="N25" i="1"/>
  <c r="N24" i="1"/>
  <c r="N23" i="1"/>
  <c r="N17" i="1"/>
  <c r="N14" i="1"/>
  <c r="N13" i="1"/>
  <c r="N11" i="1"/>
  <c r="N10" i="1"/>
  <c r="N8" i="1"/>
  <c r="N7" i="1"/>
  <c r="N6" i="1"/>
  <c r="N5" i="1"/>
  <c r="N4" i="1"/>
  <c r="N3" i="1"/>
  <c r="J46" i="1"/>
  <c r="F46" i="1" l="1"/>
  <c r="H46" i="1"/>
  <c r="G46" i="1"/>
  <c r="N9" i="1"/>
  <c r="N12" i="1"/>
  <c r="N35" i="1"/>
  <c r="N27" i="1"/>
  <c r="M46" i="1"/>
  <c r="N46" i="1" l="1"/>
</calcChain>
</file>

<file path=xl/sharedStrings.xml><?xml version="1.0" encoding="utf-8"?>
<sst xmlns="http://schemas.openxmlformats.org/spreadsheetml/2006/main" count="58" uniqueCount="58">
  <si>
    <t>Insurance</t>
  </si>
  <si>
    <t>Total Monthly Expenses</t>
  </si>
  <si>
    <t>January</t>
  </si>
  <si>
    <t>March</t>
  </si>
  <si>
    <t>April</t>
  </si>
  <si>
    <t>May</t>
  </si>
  <si>
    <t>Flint Elec-Rec Cntr</t>
  </si>
  <si>
    <t>Taxes-Property</t>
  </si>
  <si>
    <t xml:space="preserve">Water-Sprinkler </t>
  </si>
  <si>
    <t>Water-General</t>
  </si>
  <si>
    <t>QuickBooks Mnthly Fee</t>
  </si>
  <si>
    <t>Postage</t>
  </si>
  <si>
    <t>Cox-Clubhouse Internet</t>
  </si>
  <si>
    <t>Cox-Rec Center Internet/P</t>
  </si>
  <si>
    <t>Office Supplies-General</t>
  </si>
  <si>
    <t>Wages-Bus Admin</t>
  </si>
  <si>
    <t>Clubhouse Repairs &amp; Maint</t>
  </si>
  <si>
    <t>Pool Supplies</t>
  </si>
  <si>
    <t>Park Repairs &amp; Maint</t>
  </si>
  <si>
    <t>Rec Cent Repairs &amp; Maint</t>
  </si>
  <si>
    <t>Lake Association</t>
  </si>
  <si>
    <t xml:space="preserve">Consulting Fees </t>
  </si>
  <si>
    <t>Taxes-FICA/WH 940/941</t>
  </si>
  <si>
    <t>Sprinkler Syst Rep &amp; Maint</t>
  </si>
  <si>
    <t>Rec Cent Supplies</t>
  </si>
  <si>
    <t>June</t>
  </si>
  <si>
    <t>July</t>
  </si>
  <si>
    <t>August</t>
  </si>
  <si>
    <t>International Blvd Rep &amp; Main</t>
  </si>
  <si>
    <t>International Blvd Supplies</t>
  </si>
  <si>
    <t>Greenbelt Maintenance</t>
  </si>
  <si>
    <t>Greenbelt Supplies &amp; Mater</t>
  </si>
  <si>
    <t>Park Supplies &amp; Mater</t>
  </si>
  <si>
    <t>Clubhouse Supplies &amp; Mater</t>
  </si>
  <si>
    <t>Printing Materials</t>
  </si>
  <si>
    <t xml:space="preserve">Liens  </t>
  </si>
  <si>
    <t>Pool County Health Dept Fee</t>
  </si>
  <si>
    <t>Wix Beaver Glen Domain Fee</t>
  </si>
  <si>
    <t>Other Dues &amp; Fees Tax Ext</t>
  </si>
  <si>
    <t>Lawn Care</t>
  </si>
  <si>
    <t>Feb</t>
  </si>
  <si>
    <t>Sept</t>
  </si>
  <si>
    <t xml:space="preserve">Oct </t>
  </si>
  <si>
    <t>Nov</t>
  </si>
  <si>
    <t>Dec</t>
  </si>
  <si>
    <t>Welcome Committee</t>
  </si>
  <si>
    <t>Pool-Wages</t>
  </si>
  <si>
    <t>Banking Fees/Interest</t>
  </si>
  <si>
    <t>Social Events-PicNic&amp;Clean Up</t>
  </si>
  <si>
    <t xml:space="preserve">Security-Cameras,Keys,Locks </t>
  </si>
  <si>
    <t>Pool Repairs &amp; Maint Chemicals</t>
  </si>
  <si>
    <t>Leases &amp; Rentals PO Box</t>
  </si>
  <si>
    <t>Software Fees Adobe/Malware</t>
  </si>
  <si>
    <t>Transfer funds to Savings Acct*</t>
  </si>
  <si>
    <t>Expenses 2025</t>
  </si>
  <si>
    <t>YTD 2025</t>
  </si>
  <si>
    <t>Flint Elec-Clubhouse&amp; St Lights</t>
  </si>
  <si>
    <t>Taxes-State &amp; Unemploy.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</si>
</sst>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D0D0D"/>
      <name val="Calibri"/>
      <family val="2"/>
      <scheme val="minor"/>
    </font>
    <font>
      <u val="double"/>
      <sz val="11"/>
      <color rgb="FF0D0D0D"/>
      <name val="Calibri"/>
      <family val="2"/>
      <scheme val="minor"/>
    </font>
    <font>
      <u/>
      <sz val="11"/>
      <color rgb="FF0D0D0D"/>
      <name val="Calibri"/>
      <family val="2"/>
      <scheme val="minor"/>
    </font>
    <font>
      <sz val="11"/>
      <color rgb="FF0D0D0D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 tint="4.9989318521683403E-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thin">
        <color theme="1" tint="4.9989318521683403E-2"/>
      </right>
      <top style="thin">
        <color indexed="64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 tint="4.9989318521683403E-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2" fillId="0" borderId="4" xfId="0" applyFont="1" applyBorder="1"/>
    <xf numFmtId="16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3" fillId="0" borderId="8" xfId="0" applyNumberFormat="1" applyFont="1" applyBorder="1" applyAlignment="1">
      <alignment horizontal="left"/>
    </xf>
    <xf numFmtId="164" fontId="5" fillId="0" borderId="8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left"/>
    </xf>
    <xf numFmtId="16" fontId="2" fillId="0" borderId="0" xfId="0" applyNumberFormat="1" applyFont="1"/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D0D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267"/>
  <sheetViews>
    <sheetView showGridLines="0" tabSelected="1" showRuler="0" view="pageLayout" zoomScaleNormal="100" workbookViewId="0">
      <selection activeCell="J1" sqref="J1:J1048576"/>
    </sheetView>
  </sheetViews>
  <sheetFormatPr defaultColWidth="3.140625" defaultRowHeight="15" x14ac:dyDescent="0.25"/>
  <cols>
    <col min="1" max="1" width="28.5703125" style="2" customWidth="1"/>
    <col min="2" max="2" width="9.28515625" style="2" customWidth="1"/>
    <col min="3" max="3" width="10.42578125" style="2" customWidth="1"/>
    <col min="4" max="4" width="9" style="2" customWidth="1"/>
    <col min="5" max="5" width="10.140625" style="2" customWidth="1"/>
    <col min="6" max="6" width="9.5703125" style="2" customWidth="1"/>
    <col min="7" max="7" width="9.140625" style="2" customWidth="1"/>
    <col min="8" max="8" width="11" style="2" customWidth="1"/>
    <col min="9" max="9" width="9.42578125" style="2" customWidth="1"/>
    <col min="10" max="10" width="9.85546875" style="2" hidden="1" customWidth="1"/>
    <col min="11" max="11" width="3.7109375" style="2" hidden="1" customWidth="1"/>
    <col min="12" max="12" width="4.5703125" style="2" hidden="1" customWidth="1"/>
    <col min="13" max="13" width="3.85546875" style="2" hidden="1" customWidth="1"/>
    <col min="14" max="14" width="11.42578125" style="2" customWidth="1"/>
    <col min="15" max="15" width="8.85546875" style="4" customWidth="1"/>
    <col min="16" max="16" width="13.7109375" style="2" customWidth="1"/>
    <col min="17" max="17" width="11.42578125" style="2" customWidth="1"/>
    <col min="18" max="18" width="3.140625" style="2"/>
    <col min="19" max="19" width="12.5703125" style="2" customWidth="1"/>
    <col min="20" max="16384" width="3.140625" style="2"/>
  </cols>
  <sheetData>
    <row r="1" spans="1:18" ht="15.75" thickBot="1" x14ac:dyDescent="0.3">
      <c r="O1" s="2"/>
    </row>
    <row r="2" spans="1:18" ht="20.100000000000001" customHeight="1" thickBot="1" x14ac:dyDescent="0.3">
      <c r="A2" s="17" t="s">
        <v>54</v>
      </c>
      <c r="B2" s="3" t="s">
        <v>2</v>
      </c>
      <c r="C2" s="1" t="s">
        <v>40</v>
      </c>
      <c r="D2" s="1" t="s">
        <v>3</v>
      </c>
      <c r="E2" s="1" t="s">
        <v>4</v>
      </c>
      <c r="F2" s="1" t="s">
        <v>5</v>
      </c>
      <c r="G2" s="1" t="s">
        <v>25</v>
      </c>
      <c r="H2" s="3" t="s">
        <v>26</v>
      </c>
      <c r="I2" s="1" t="s">
        <v>27</v>
      </c>
      <c r="J2" s="1" t="s">
        <v>41</v>
      </c>
      <c r="K2" s="1" t="s">
        <v>42</v>
      </c>
      <c r="L2" s="1" t="s">
        <v>43</v>
      </c>
      <c r="M2" s="1" t="s">
        <v>44</v>
      </c>
      <c r="N2" s="23" t="s">
        <v>55</v>
      </c>
      <c r="O2"/>
      <c r="Q2" s="27"/>
      <c r="R2" s="27"/>
    </row>
    <row r="3" spans="1:18" ht="15.75" thickBot="1" x14ac:dyDescent="0.3">
      <c r="A3" s="19" t="s">
        <v>12</v>
      </c>
      <c r="B3" s="9">
        <v>79.38</v>
      </c>
      <c r="C3" s="9">
        <v>79.38</v>
      </c>
      <c r="D3" s="9">
        <v>79.38</v>
      </c>
      <c r="E3" s="9">
        <v>79.38</v>
      </c>
      <c r="F3" s="9">
        <v>79.38</v>
      </c>
      <c r="G3" s="9">
        <v>79.38</v>
      </c>
      <c r="H3" s="9">
        <v>79.38</v>
      </c>
      <c r="I3" s="9">
        <v>79.38</v>
      </c>
      <c r="J3" s="9">
        <v>79.38</v>
      </c>
      <c r="K3" s="9"/>
      <c r="L3" s="9"/>
      <c r="M3" s="9"/>
      <c r="N3" s="24">
        <f t="shared" ref="N3:N44" si="0">SUM(B3:M3)</f>
        <v>714.42</v>
      </c>
      <c r="O3" s="2"/>
    </row>
    <row r="4" spans="1:18" ht="15.75" thickBot="1" x14ac:dyDescent="0.3">
      <c r="A4" s="18" t="s">
        <v>13</v>
      </c>
      <c r="B4" s="9">
        <v>119.02</v>
      </c>
      <c r="C4" s="9">
        <v>119.02</v>
      </c>
      <c r="D4" s="9">
        <v>119.02</v>
      </c>
      <c r="E4" s="9">
        <v>119.04</v>
      </c>
      <c r="F4" s="9">
        <v>119.04</v>
      </c>
      <c r="G4" s="9">
        <v>119.04</v>
      </c>
      <c r="H4" s="9">
        <v>129.36000000000001</v>
      </c>
      <c r="I4" s="9">
        <v>129.36000000000001</v>
      </c>
      <c r="J4" s="9">
        <v>129.36000000000001</v>
      </c>
      <c r="K4" s="9"/>
      <c r="L4" s="9"/>
      <c r="M4" s="9"/>
      <c r="N4" s="24">
        <f t="shared" si="0"/>
        <v>1102.26</v>
      </c>
      <c r="O4" s="2"/>
    </row>
    <row r="5" spans="1:18" ht="15.75" thickBot="1" x14ac:dyDescent="0.3">
      <c r="A5" s="18" t="s">
        <v>6</v>
      </c>
      <c r="B5" s="9">
        <v>50</v>
      </c>
      <c r="C5" s="9">
        <v>50</v>
      </c>
      <c r="D5" s="9">
        <v>50</v>
      </c>
      <c r="E5" s="9">
        <v>50</v>
      </c>
      <c r="F5" s="9">
        <v>50</v>
      </c>
      <c r="G5" s="9">
        <v>62</v>
      </c>
      <c r="H5" s="9">
        <v>165</v>
      </c>
      <c r="I5" s="9">
        <v>147</v>
      </c>
      <c r="J5" s="9">
        <v>138</v>
      </c>
      <c r="K5" s="9"/>
      <c r="L5" s="9"/>
      <c r="M5" s="9"/>
      <c r="N5" s="24">
        <f t="shared" si="0"/>
        <v>762</v>
      </c>
      <c r="O5" s="2"/>
    </row>
    <row r="6" spans="1:18" ht="15.75" thickBot="1" x14ac:dyDescent="0.3">
      <c r="A6" s="18" t="s">
        <v>56</v>
      </c>
      <c r="B6" s="9">
        <v>165</v>
      </c>
      <c r="C6" s="9">
        <v>117</v>
      </c>
      <c r="D6" s="9">
        <v>178</v>
      </c>
      <c r="E6" s="9">
        <v>116</v>
      </c>
      <c r="F6" s="9">
        <v>109</v>
      </c>
      <c r="G6" s="9">
        <v>155</v>
      </c>
      <c r="H6" s="9">
        <v>330</v>
      </c>
      <c r="I6" s="9">
        <v>187</v>
      </c>
      <c r="J6" s="9">
        <v>293</v>
      </c>
      <c r="K6" s="9"/>
      <c r="L6" s="9"/>
      <c r="M6" s="9"/>
      <c r="N6" s="24">
        <f t="shared" si="0"/>
        <v>1650</v>
      </c>
      <c r="O6" s="2"/>
    </row>
    <row r="7" spans="1:18" ht="15.75" thickBot="1" x14ac:dyDescent="0.3">
      <c r="A7" s="18" t="s">
        <v>8</v>
      </c>
      <c r="B7" s="9">
        <v>9.99</v>
      </c>
      <c r="C7" s="9">
        <v>10.59</v>
      </c>
      <c r="D7" s="9">
        <v>10.59</v>
      </c>
      <c r="E7" s="9">
        <v>10.59</v>
      </c>
      <c r="F7" s="9">
        <v>10.59</v>
      </c>
      <c r="G7" s="9">
        <v>10.59</v>
      </c>
      <c r="H7" s="9">
        <v>10.59</v>
      </c>
      <c r="I7" s="9">
        <v>10.59</v>
      </c>
      <c r="J7" s="9">
        <v>10.59</v>
      </c>
      <c r="K7" s="9"/>
      <c r="L7" s="9"/>
      <c r="M7" s="9"/>
      <c r="N7" s="24">
        <f t="shared" si="0"/>
        <v>94.710000000000008</v>
      </c>
      <c r="O7" s="2"/>
    </row>
    <row r="8" spans="1:18" ht="15.75" thickBot="1" x14ac:dyDescent="0.3">
      <c r="A8" s="18" t="s">
        <v>9</v>
      </c>
      <c r="B8" s="9">
        <v>57.79</v>
      </c>
      <c r="C8" s="9">
        <v>66.260000000000005</v>
      </c>
      <c r="D8" s="9">
        <v>276.8</v>
      </c>
      <c r="E8" s="9">
        <v>178.95</v>
      </c>
      <c r="F8" s="9">
        <v>109.71</v>
      </c>
      <c r="G8" s="9">
        <v>63.79</v>
      </c>
      <c r="H8" s="9">
        <v>73.63</v>
      </c>
      <c r="I8" s="9">
        <v>66.64</v>
      </c>
      <c r="J8" s="9">
        <v>64.22</v>
      </c>
      <c r="K8" s="9"/>
      <c r="L8" s="9"/>
      <c r="M8" s="9"/>
      <c r="N8" s="24">
        <f t="shared" si="0"/>
        <v>957.79</v>
      </c>
      <c r="O8" s="2"/>
    </row>
    <row r="9" spans="1:18" ht="15.75" thickBot="1" x14ac:dyDescent="0.3">
      <c r="A9" s="18" t="s">
        <v>39</v>
      </c>
      <c r="B9" s="9">
        <v>1450</v>
      </c>
      <c r="C9" s="9">
        <v>1450</v>
      </c>
      <c r="D9" s="9">
        <v>1450</v>
      </c>
      <c r="E9" s="9">
        <v>1450</v>
      </c>
      <c r="F9" s="9">
        <v>1450</v>
      </c>
      <c r="G9" s="9">
        <v>1450</v>
      </c>
      <c r="H9" s="9">
        <v>1450</v>
      </c>
      <c r="I9" s="9">
        <v>1450</v>
      </c>
      <c r="J9" s="9">
        <v>1450</v>
      </c>
      <c r="K9" s="9"/>
      <c r="L9" s="9"/>
      <c r="M9" s="9"/>
      <c r="N9" s="24">
        <f t="shared" si="0"/>
        <v>13050</v>
      </c>
      <c r="O9" s="2"/>
    </row>
    <row r="10" spans="1:18" ht="15.75" thickBot="1" x14ac:dyDescent="0.3">
      <c r="A10" s="18" t="s">
        <v>28</v>
      </c>
      <c r="B10" s="9"/>
      <c r="C10" s="9"/>
      <c r="D10" s="9"/>
      <c r="E10" s="9"/>
      <c r="F10" s="9"/>
      <c r="G10" s="9"/>
      <c r="H10" s="9"/>
      <c r="I10" s="9"/>
      <c r="K10" s="9"/>
      <c r="L10" s="9"/>
      <c r="M10" s="9"/>
      <c r="N10" s="24">
        <f t="shared" si="0"/>
        <v>0</v>
      </c>
      <c r="O10" s="2"/>
    </row>
    <row r="11" spans="1:18" ht="15.75" thickBot="1" x14ac:dyDescent="0.3">
      <c r="A11" s="18" t="s">
        <v>29</v>
      </c>
      <c r="B11" s="9">
        <f>9.98+2.2</f>
        <v>12.18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24">
        <f t="shared" si="0"/>
        <v>12.18</v>
      </c>
      <c r="O11" s="2"/>
    </row>
    <row r="12" spans="1:18" ht="15.75" thickBot="1" x14ac:dyDescent="0.3">
      <c r="A12" s="18" t="s">
        <v>23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24">
        <f t="shared" si="0"/>
        <v>0</v>
      </c>
      <c r="O12" s="2"/>
    </row>
    <row r="13" spans="1:18" ht="15.75" thickBot="1" x14ac:dyDescent="0.3">
      <c r="A13" s="18" t="s">
        <v>30</v>
      </c>
      <c r="B13" s="9"/>
      <c r="C13" s="9"/>
      <c r="D13" s="9"/>
      <c r="E13" s="9"/>
      <c r="F13" s="9"/>
      <c r="G13" s="9"/>
      <c r="H13" s="9"/>
      <c r="I13" s="9"/>
      <c r="J13" s="9">
        <v>4000</v>
      </c>
      <c r="K13" s="9"/>
      <c r="L13" s="9"/>
      <c r="M13" s="9"/>
      <c r="N13" s="24">
        <f t="shared" si="0"/>
        <v>4000</v>
      </c>
      <c r="O13" s="2"/>
    </row>
    <row r="14" spans="1:18" ht="15.75" thickBot="1" x14ac:dyDescent="0.3">
      <c r="A14" s="18" t="s">
        <v>31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24">
        <f t="shared" si="0"/>
        <v>0</v>
      </c>
      <c r="O14" s="2"/>
    </row>
    <row r="15" spans="1:18" ht="15.75" thickBot="1" x14ac:dyDescent="0.3">
      <c r="A15" s="18" t="s">
        <v>17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24">
        <f t="shared" si="0"/>
        <v>0</v>
      </c>
      <c r="O15" s="2"/>
    </row>
    <row r="16" spans="1:18" ht="15.75" thickBot="1" x14ac:dyDescent="0.3">
      <c r="A16" s="18" t="s">
        <v>50</v>
      </c>
      <c r="B16" s="9"/>
      <c r="C16" s="9"/>
      <c r="D16" s="9"/>
      <c r="E16" s="9"/>
      <c r="F16" s="9"/>
      <c r="G16" s="9">
        <v>2775</v>
      </c>
      <c r="H16" s="9">
        <v>598.52</v>
      </c>
      <c r="I16" s="9">
        <f>393.84+300</f>
        <v>693.83999999999992</v>
      </c>
      <c r="J16" s="9">
        <f>350+117.66+183.98</f>
        <v>651.64</v>
      </c>
      <c r="K16" s="9"/>
      <c r="L16" s="9"/>
      <c r="M16" s="9"/>
      <c r="N16" s="24">
        <f t="shared" si="0"/>
        <v>4719</v>
      </c>
      <c r="O16" s="2"/>
    </row>
    <row r="17" spans="1:15" ht="15.75" thickBot="1" x14ac:dyDescent="0.3">
      <c r="A17" s="18" t="s">
        <v>36</v>
      </c>
      <c r="B17" s="9"/>
      <c r="C17" s="9"/>
      <c r="D17" s="9">
        <v>150</v>
      </c>
      <c r="E17" s="9"/>
      <c r="F17" s="9"/>
      <c r="G17" s="9"/>
      <c r="H17" s="9"/>
      <c r="I17" s="9"/>
      <c r="J17" s="9"/>
      <c r="K17" s="9"/>
      <c r="L17" s="9"/>
      <c r="M17" s="9"/>
      <c r="N17" s="24">
        <f t="shared" si="0"/>
        <v>150</v>
      </c>
      <c r="O17" s="2"/>
    </row>
    <row r="18" spans="1:15" ht="15.75" thickBot="1" x14ac:dyDescent="0.3">
      <c r="A18" s="20" t="s">
        <v>46</v>
      </c>
      <c r="B18" s="9"/>
      <c r="C18" s="9"/>
      <c r="D18" s="9"/>
      <c r="E18" s="9"/>
      <c r="F18" s="9"/>
      <c r="G18" s="16">
        <f>94.65+9.23+115.44+184.7+96.96+64.64+55.41</f>
        <v>621.03</v>
      </c>
      <c r="H18" s="9">
        <v>861.17</v>
      </c>
      <c r="I18" s="9">
        <f>138.52+50.8+124.68+90.04+43.86+64.64+83.12+76.19</f>
        <v>671.85000000000014</v>
      </c>
      <c r="J18" s="9">
        <v>925</v>
      </c>
      <c r="K18" s="9"/>
      <c r="L18" s="9"/>
      <c r="M18" s="9"/>
      <c r="N18" s="24">
        <f t="shared" si="0"/>
        <v>3079.05</v>
      </c>
      <c r="O18" s="2"/>
    </row>
    <row r="19" spans="1:15" ht="15.75" thickBot="1" x14ac:dyDescent="0.3">
      <c r="A19" s="18" t="s">
        <v>18</v>
      </c>
      <c r="B19" s="9"/>
      <c r="C19" s="9"/>
      <c r="D19" s="9"/>
      <c r="E19" s="9"/>
      <c r="F19" s="9"/>
      <c r="G19" s="9">
        <v>50</v>
      </c>
      <c r="H19" s="9">
        <v>50</v>
      </c>
      <c r="I19" s="9">
        <v>50</v>
      </c>
      <c r="J19" s="9"/>
      <c r="K19" s="9"/>
      <c r="L19" s="9"/>
      <c r="M19" s="9"/>
      <c r="N19" s="24">
        <f t="shared" si="0"/>
        <v>150</v>
      </c>
      <c r="O19" s="2"/>
    </row>
    <row r="20" spans="1:15" ht="15.75" thickBot="1" x14ac:dyDescent="0.3">
      <c r="A20" s="18" t="s">
        <v>32</v>
      </c>
      <c r="B20" s="9">
        <f>7.48+3.48+3.48+3.48+9.98+2.4</f>
        <v>30.3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24">
        <f t="shared" si="0"/>
        <v>30.3</v>
      </c>
      <c r="O20" s="2"/>
    </row>
    <row r="21" spans="1:15" ht="15.75" thickBot="1" x14ac:dyDescent="0.3">
      <c r="A21" s="18" t="s">
        <v>49</v>
      </c>
      <c r="B21" s="9">
        <f>27.98+23.88+2.94</f>
        <v>54.8</v>
      </c>
      <c r="C21" s="9"/>
      <c r="D21" s="9">
        <v>78.91</v>
      </c>
      <c r="E21" s="9"/>
      <c r="F21" s="9"/>
      <c r="G21" s="9">
        <f>23.54+19.26</f>
        <v>42.8</v>
      </c>
      <c r="H21" s="9">
        <f>21.4+29.96+13.91</f>
        <v>65.27</v>
      </c>
      <c r="I21" s="9"/>
      <c r="J21" s="9"/>
      <c r="K21" s="9"/>
      <c r="L21" s="9"/>
      <c r="M21" s="9"/>
      <c r="N21" s="24">
        <f t="shared" si="0"/>
        <v>241.77999999999997</v>
      </c>
      <c r="O21" s="2"/>
    </row>
    <row r="22" spans="1:15" ht="15.75" thickBot="1" x14ac:dyDescent="0.3">
      <c r="A22" s="18" t="s">
        <v>24</v>
      </c>
      <c r="B22" s="9"/>
      <c r="C22" s="9"/>
      <c r="D22" s="9"/>
      <c r="E22" s="9"/>
      <c r="F22" s="9">
        <v>41.6</v>
      </c>
      <c r="G22" s="9">
        <v>16.46</v>
      </c>
      <c r="H22" s="9"/>
      <c r="I22" s="9"/>
      <c r="J22" s="9"/>
      <c r="K22" s="9"/>
      <c r="L22" s="9"/>
      <c r="M22" s="9"/>
      <c r="N22" s="24">
        <f t="shared" si="0"/>
        <v>58.06</v>
      </c>
      <c r="O22" s="2"/>
    </row>
    <row r="23" spans="1:15" ht="15.75" thickBot="1" x14ac:dyDescent="0.3">
      <c r="A23" s="18" t="s">
        <v>19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24">
        <f t="shared" si="0"/>
        <v>0</v>
      </c>
      <c r="O23" s="2"/>
    </row>
    <row r="24" spans="1:15" ht="15.75" thickBot="1" x14ac:dyDescent="0.3">
      <c r="A24" s="18" t="s">
        <v>16</v>
      </c>
      <c r="B24" s="9"/>
      <c r="C24" s="9"/>
      <c r="D24" s="9"/>
      <c r="E24" s="9"/>
      <c r="F24" s="9"/>
      <c r="G24" s="9"/>
      <c r="H24" s="9">
        <f>225+207.79</f>
        <v>432.78999999999996</v>
      </c>
      <c r="I24" s="9"/>
      <c r="J24" s="9"/>
      <c r="K24" s="9"/>
      <c r="L24" s="9"/>
      <c r="M24" s="9"/>
      <c r="N24" s="24">
        <f t="shared" si="0"/>
        <v>432.78999999999996</v>
      </c>
      <c r="O24" s="2"/>
    </row>
    <row r="25" spans="1:15" ht="15.75" thickBot="1" x14ac:dyDescent="0.3">
      <c r="A25" s="18" t="s">
        <v>33</v>
      </c>
      <c r="B25" s="9">
        <f>5.28+11.98+13.58+2</f>
        <v>32.840000000000003</v>
      </c>
      <c r="C25" s="9">
        <v>85.58</v>
      </c>
      <c r="D25" s="9"/>
      <c r="E25" s="9"/>
      <c r="F25" s="9">
        <v>41</v>
      </c>
      <c r="G25" s="9"/>
      <c r="H25" s="9"/>
      <c r="I25" s="9"/>
      <c r="J25" s="9"/>
      <c r="K25" s="9"/>
      <c r="L25" s="9"/>
      <c r="M25" s="9"/>
      <c r="N25" s="24">
        <f t="shared" si="0"/>
        <v>159.42000000000002</v>
      </c>
      <c r="O25" s="2"/>
    </row>
    <row r="26" spans="1:15" ht="15.75" thickBot="1" x14ac:dyDescent="0.3">
      <c r="A26" s="18" t="s">
        <v>20</v>
      </c>
      <c r="B26" s="9"/>
      <c r="C26" s="9"/>
      <c r="D26" s="9"/>
      <c r="E26" s="9"/>
      <c r="F26" s="9"/>
      <c r="G26" s="9"/>
      <c r="H26" s="9"/>
      <c r="I26" s="9"/>
      <c r="J26" s="9">
        <v>2800</v>
      </c>
      <c r="K26" s="9"/>
      <c r="L26" s="9"/>
      <c r="M26" s="9"/>
      <c r="N26" s="24">
        <f t="shared" si="0"/>
        <v>2800</v>
      </c>
      <c r="O26" s="2"/>
    </row>
    <row r="27" spans="1:15" ht="15.75" thickBot="1" x14ac:dyDescent="0.3">
      <c r="A27" s="18" t="s">
        <v>48</v>
      </c>
      <c r="B27" s="9"/>
      <c r="C27" s="9"/>
      <c r="D27" s="9"/>
      <c r="E27" s="9"/>
      <c r="F27" s="9">
        <v>80.61</v>
      </c>
      <c r="G27" s="9"/>
      <c r="H27" s="9"/>
      <c r="I27" s="9">
        <v>207</v>
      </c>
      <c r="J27" s="9">
        <v>535</v>
      </c>
      <c r="K27" s="9"/>
      <c r="L27" s="9"/>
      <c r="M27" s="9"/>
      <c r="N27" s="24">
        <f t="shared" si="0"/>
        <v>822.61</v>
      </c>
      <c r="O27" s="2"/>
    </row>
    <row r="28" spans="1:15" ht="15.75" thickBot="1" x14ac:dyDescent="0.3">
      <c r="A28" s="18" t="s">
        <v>45</v>
      </c>
      <c r="B28" s="9"/>
      <c r="C28" s="9"/>
      <c r="D28" s="9"/>
      <c r="E28" s="10"/>
      <c r="F28" s="11"/>
      <c r="G28" s="11">
        <v>40</v>
      </c>
      <c r="H28" s="9">
        <v>113.2</v>
      </c>
      <c r="I28" s="9"/>
      <c r="J28" s="9"/>
      <c r="K28" s="10"/>
      <c r="L28" s="11"/>
      <c r="M28" s="11"/>
      <c r="N28" s="24">
        <f t="shared" si="0"/>
        <v>153.19999999999999</v>
      </c>
      <c r="O28" s="2"/>
    </row>
    <row r="29" spans="1:15" ht="15.75" thickBot="1" x14ac:dyDescent="0.3">
      <c r="A29" s="18" t="s">
        <v>14</v>
      </c>
      <c r="B29" s="9"/>
      <c r="C29" s="9">
        <v>102.2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24">
        <f t="shared" si="0"/>
        <v>102.2</v>
      </c>
      <c r="O29" s="2"/>
    </row>
    <row r="30" spans="1:15" ht="15.75" thickBot="1" x14ac:dyDescent="0.3">
      <c r="A30" s="18" t="s">
        <v>34</v>
      </c>
      <c r="B30" s="9">
        <v>232.25</v>
      </c>
      <c r="C30" s="9"/>
      <c r="D30" s="9"/>
      <c r="E30" s="9"/>
      <c r="F30" s="9"/>
      <c r="G30" s="9">
        <v>77.89</v>
      </c>
      <c r="H30" s="9"/>
      <c r="I30" s="9"/>
      <c r="J30" s="9"/>
      <c r="K30" s="9"/>
      <c r="L30" s="9"/>
      <c r="M30" s="9"/>
      <c r="N30" s="24">
        <f t="shared" si="0"/>
        <v>310.14</v>
      </c>
      <c r="O30" s="2"/>
    </row>
    <row r="31" spans="1:15" ht="15.75" thickBot="1" x14ac:dyDescent="0.3">
      <c r="A31" s="18" t="s">
        <v>37</v>
      </c>
      <c r="B31" s="9"/>
      <c r="C31" s="9"/>
      <c r="D31" s="9"/>
      <c r="E31" s="9"/>
      <c r="F31" s="9"/>
      <c r="G31" s="9">
        <v>200</v>
      </c>
      <c r="H31" s="9">
        <v>200</v>
      </c>
      <c r="I31" s="9"/>
      <c r="J31" s="9"/>
      <c r="K31" s="9"/>
      <c r="L31" s="9"/>
      <c r="M31" s="9"/>
      <c r="N31" s="24">
        <f t="shared" si="0"/>
        <v>400</v>
      </c>
      <c r="O31" s="2"/>
    </row>
    <row r="32" spans="1:15" ht="15.75" thickBot="1" x14ac:dyDescent="0.3">
      <c r="A32" s="18" t="s">
        <v>52</v>
      </c>
      <c r="B32" s="9">
        <v>19.989999999999998</v>
      </c>
      <c r="C32" s="9">
        <v>19.989999999999998</v>
      </c>
      <c r="D32" s="9">
        <v>19.989999999999998</v>
      </c>
      <c r="E32" s="9">
        <v>19.989999999999998</v>
      </c>
      <c r="F32" s="9">
        <v>19.989999999999998</v>
      </c>
      <c r="G32" s="9">
        <v>19.989999999999998</v>
      </c>
      <c r="H32" s="9"/>
      <c r="I32" s="9"/>
      <c r="J32" s="9"/>
      <c r="K32" s="9"/>
      <c r="L32" s="9"/>
      <c r="M32" s="9"/>
      <c r="N32" s="24">
        <f t="shared" si="0"/>
        <v>119.93999999999998</v>
      </c>
      <c r="O32" s="2"/>
    </row>
    <row r="33" spans="1:15" ht="15.75" thickBot="1" x14ac:dyDescent="0.3">
      <c r="A33" s="18" t="s">
        <v>11</v>
      </c>
      <c r="B33" s="9">
        <v>72.83</v>
      </c>
      <c r="C33" s="9"/>
      <c r="D33" s="9">
        <v>146</v>
      </c>
      <c r="E33" s="9"/>
      <c r="F33" s="9"/>
      <c r="G33" s="9"/>
      <c r="H33" s="9"/>
      <c r="I33" s="9"/>
      <c r="J33" s="9">
        <v>12.74</v>
      </c>
      <c r="K33" s="9"/>
      <c r="L33" s="9"/>
      <c r="M33" s="9"/>
      <c r="N33" s="24">
        <f t="shared" si="0"/>
        <v>231.57</v>
      </c>
      <c r="O33" s="2"/>
    </row>
    <row r="34" spans="1:15" ht="15.75" thickBot="1" x14ac:dyDescent="0.3">
      <c r="A34" s="18" t="s">
        <v>10</v>
      </c>
      <c r="B34" s="9">
        <v>94</v>
      </c>
      <c r="C34" s="9">
        <v>94</v>
      </c>
      <c r="D34" s="9">
        <v>114</v>
      </c>
      <c r="E34" s="9">
        <v>94</v>
      </c>
      <c r="F34" s="12">
        <v>94</v>
      </c>
      <c r="G34" s="12">
        <v>94</v>
      </c>
      <c r="H34" s="9">
        <v>148</v>
      </c>
      <c r="I34" s="9">
        <v>148</v>
      </c>
      <c r="J34" s="9">
        <v>148</v>
      </c>
      <c r="K34" s="9"/>
      <c r="L34" s="12"/>
      <c r="M34" s="12"/>
      <c r="N34" s="24">
        <f t="shared" si="0"/>
        <v>1028</v>
      </c>
      <c r="O34" s="2"/>
    </row>
    <row r="35" spans="1:15" ht="15.75" thickBot="1" x14ac:dyDescent="0.3">
      <c r="A35" s="21" t="s">
        <v>15</v>
      </c>
      <c r="B35" s="14">
        <v>500.1</v>
      </c>
      <c r="C35" s="14">
        <v>500.1</v>
      </c>
      <c r="D35" s="14">
        <v>500.1</v>
      </c>
      <c r="E35" s="14">
        <v>500.1</v>
      </c>
      <c r="F35" s="14">
        <v>500.1</v>
      </c>
      <c r="G35" s="14">
        <v>500.1</v>
      </c>
      <c r="H35" s="14">
        <v>500.1</v>
      </c>
      <c r="I35" s="12">
        <v>500.1</v>
      </c>
      <c r="J35" s="12">
        <v>500.1</v>
      </c>
      <c r="K35" s="13"/>
      <c r="L35" s="16"/>
      <c r="M35" s="16"/>
      <c r="N35" s="24">
        <f t="shared" si="0"/>
        <v>4500.8999999999996</v>
      </c>
      <c r="O35" s="2"/>
    </row>
    <row r="36" spans="1:15" ht="15.75" thickBot="1" x14ac:dyDescent="0.3">
      <c r="A36" s="18" t="s">
        <v>57</v>
      </c>
      <c r="B36" s="9">
        <v>46.14</v>
      </c>
      <c r="C36" s="9">
        <v>46.14</v>
      </c>
      <c r="D36" s="9">
        <v>12.14</v>
      </c>
      <c r="E36" s="9">
        <v>12.14</v>
      </c>
      <c r="F36" s="9">
        <v>12.14</v>
      </c>
      <c r="G36" s="9">
        <v>12.14</v>
      </c>
      <c r="H36" s="9">
        <f>18.95+2.1</f>
        <v>21.05</v>
      </c>
      <c r="I36" s="14">
        <v>49.49</v>
      </c>
      <c r="J36" s="14">
        <v>56.6</v>
      </c>
      <c r="K36" s="14"/>
      <c r="L36" s="14"/>
      <c r="M36" s="14"/>
      <c r="N36" s="24">
        <f t="shared" si="0"/>
        <v>267.98</v>
      </c>
      <c r="O36" s="2"/>
    </row>
    <row r="37" spans="1:15" ht="15.75" thickBot="1" x14ac:dyDescent="0.3">
      <c r="A37" s="18" t="s">
        <v>22</v>
      </c>
      <c r="B37" s="9">
        <v>99.9</v>
      </c>
      <c r="C37" s="28">
        <v>99.9</v>
      </c>
      <c r="D37" s="9">
        <v>133.9</v>
      </c>
      <c r="E37" s="9">
        <v>133.9</v>
      </c>
      <c r="F37" s="9">
        <v>133.9</v>
      </c>
      <c r="G37" s="9">
        <f>133.9+28.03+0.05+56.01</f>
        <v>217.99</v>
      </c>
      <c r="H37" s="9">
        <f>76.68+146.04+66.34-1.05</f>
        <v>288.01</v>
      </c>
      <c r="I37" s="9">
        <v>62.11</v>
      </c>
      <c r="J37" s="9">
        <v>329.15</v>
      </c>
      <c r="K37" s="9"/>
      <c r="L37" s="9"/>
      <c r="M37" s="9"/>
      <c r="N37" s="24">
        <f t="shared" si="0"/>
        <v>1498.7599999999998</v>
      </c>
      <c r="O37" s="2"/>
    </row>
    <row r="38" spans="1:15" ht="15.75" thickBot="1" x14ac:dyDescent="0.3">
      <c r="A38" s="18" t="s">
        <v>7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24">
        <f t="shared" si="0"/>
        <v>0</v>
      </c>
      <c r="O38" s="2"/>
    </row>
    <row r="39" spans="1:15" ht="15.75" thickBot="1" x14ac:dyDescent="0.3">
      <c r="A39" s="18" t="s">
        <v>0</v>
      </c>
      <c r="B39" s="9"/>
      <c r="C39" s="9">
        <v>3096.8</v>
      </c>
      <c r="D39" s="9"/>
      <c r="E39" s="9"/>
      <c r="F39" s="9"/>
      <c r="G39" s="9"/>
      <c r="H39" s="9">
        <v>2327.6</v>
      </c>
      <c r="I39" s="9"/>
      <c r="J39" s="9">
        <v>2327.6</v>
      </c>
      <c r="K39" s="9"/>
      <c r="L39" s="9"/>
      <c r="M39" s="9"/>
      <c r="N39" s="24">
        <f t="shared" si="0"/>
        <v>7752</v>
      </c>
      <c r="O39" s="2"/>
    </row>
    <row r="40" spans="1:15" ht="15.75" thickBot="1" x14ac:dyDescent="0.3">
      <c r="A40" s="18" t="s">
        <v>35</v>
      </c>
      <c r="B40" s="9"/>
      <c r="C40" s="9"/>
      <c r="D40" s="9"/>
      <c r="E40" s="9"/>
      <c r="F40" s="9"/>
      <c r="G40" s="9"/>
      <c r="H40" s="9">
        <f>25.5*5</f>
        <v>127.5</v>
      </c>
      <c r="I40" s="9"/>
      <c r="J40" s="9"/>
      <c r="K40" s="9"/>
      <c r="L40" s="9"/>
      <c r="M40" s="9"/>
      <c r="N40" s="24">
        <f t="shared" si="0"/>
        <v>127.5</v>
      </c>
      <c r="O40" s="2"/>
    </row>
    <row r="41" spans="1:15" ht="15.75" thickBot="1" x14ac:dyDescent="0.3">
      <c r="A41" s="18" t="s">
        <v>21</v>
      </c>
      <c r="B41" s="9"/>
      <c r="C41" s="9"/>
      <c r="D41" s="9"/>
      <c r="E41" s="9"/>
      <c r="F41" s="9"/>
      <c r="G41" s="9"/>
      <c r="H41" s="9"/>
      <c r="I41" s="9"/>
      <c r="J41" s="9">
        <v>300</v>
      </c>
      <c r="K41" s="9"/>
      <c r="L41" s="9"/>
      <c r="M41" s="9"/>
      <c r="N41" s="24">
        <f t="shared" si="0"/>
        <v>300</v>
      </c>
      <c r="O41"/>
    </row>
    <row r="42" spans="1:15" ht="15.75" thickBot="1" x14ac:dyDescent="0.3">
      <c r="A42" s="18" t="s">
        <v>51</v>
      </c>
      <c r="B42" s="9"/>
      <c r="C42" s="9">
        <v>192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24">
        <f t="shared" si="0"/>
        <v>192</v>
      </c>
      <c r="O42"/>
    </row>
    <row r="43" spans="1:15" ht="15.75" thickBot="1" x14ac:dyDescent="0.3">
      <c r="A43" s="18" t="s">
        <v>38</v>
      </c>
      <c r="B43" s="9">
        <v>35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24">
        <f t="shared" si="0"/>
        <v>35</v>
      </c>
      <c r="O43"/>
    </row>
    <row r="44" spans="1:15" ht="15.75" thickBot="1" x14ac:dyDescent="0.3">
      <c r="A44" s="18" t="s">
        <v>47</v>
      </c>
      <c r="B44" s="9"/>
      <c r="C44" s="15"/>
      <c r="D44" s="9"/>
      <c r="E44" s="9"/>
      <c r="F44" s="9"/>
      <c r="G44" s="9">
        <v>0.5</v>
      </c>
      <c r="H44" s="9">
        <v>2.25</v>
      </c>
      <c r="I44" s="9"/>
      <c r="J44" s="9"/>
      <c r="K44" s="9"/>
      <c r="L44" s="9"/>
      <c r="M44" s="9"/>
      <c r="N44" s="24">
        <f t="shared" si="0"/>
        <v>2.75</v>
      </c>
      <c r="O44"/>
    </row>
    <row r="45" spans="1:15" x14ac:dyDescent="0.25">
      <c r="A45" s="18" t="s">
        <v>53</v>
      </c>
      <c r="B45" s="9"/>
      <c r="C45" s="15">
        <v>5000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24"/>
      <c r="O45"/>
    </row>
    <row r="46" spans="1:15" x14ac:dyDescent="0.25">
      <c r="A46" s="18" t="s">
        <v>1</v>
      </c>
      <c r="B46" s="15">
        <f t="shared" ref="B46:G46" si="1">SUM(B3:B44)</f>
        <v>3161.5099999999998</v>
      </c>
      <c r="C46" s="15">
        <f>SUM(C3:C44)</f>
        <v>6128.9599999999991</v>
      </c>
      <c r="D46" s="15">
        <f t="shared" si="1"/>
        <v>3318.8299999999995</v>
      </c>
      <c r="E46" s="15">
        <f t="shared" si="1"/>
        <v>2764.0899999999997</v>
      </c>
      <c r="F46" s="15">
        <f t="shared" si="1"/>
        <v>2851.0599999999995</v>
      </c>
      <c r="G46" s="15">
        <f t="shared" si="1"/>
        <v>6607.7000000000007</v>
      </c>
      <c r="H46" s="15">
        <f>SUM(H3:H44)</f>
        <v>7973.42</v>
      </c>
      <c r="I46" s="15">
        <f>SUM(I3:I45)</f>
        <v>4452.3600000000006</v>
      </c>
      <c r="J46" s="15">
        <f>SUM(J3:J45)</f>
        <v>14750.380000000001</v>
      </c>
      <c r="K46" s="15">
        <f>SUM(K3:K44)</f>
        <v>0</v>
      </c>
      <c r="L46" s="15">
        <f>SUM(L3:L44)</f>
        <v>0</v>
      </c>
      <c r="M46" s="15">
        <f t="shared" ref="M46" si="2">SUM(M3:M45)</f>
        <v>0</v>
      </c>
      <c r="N46" s="25">
        <f>SUM(N3:N45)</f>
        <v>52008.31</v>
      </c>
      <c r="O46"/>
    </row>
    <row r="47" spans="1:15" x14ac:dyDescent="0.25">
      <c r="A47" s="18"/>
      <c r="B47" s="22"/>
      <c r="C47" s="22"/>
      <c r="D47" s="22"/>
      <c r="E47" s="22"/>
      <c r="F47" s="22"/>
      <c r="G47" s="22"/>
      <c r="H47" s="5"/>
      <c r="I47" s="5"/>
      <c r="J47" s="5"/>
      <c r="K47" s="6"/>
      <c r="L47" s="5"/>
      <c r="M47" s="5"/>
      <c r="N47" s="26"/>
      <c r="O47"/>
    </row>
    <row r="48" spans="1:15" x14ac:dyDescent="0.25">
      <c r="A48" s="18"/>
      <c r="B48" s="22"/>
      <c r="C48" s="22"/>
      <c r="D48" s="22"/>
      <c r="E48" s="22"/>
      <c r="F48" s="22"/>
      <c r="G48" s="22"/>
      <c r="H48" s="5"/>
      <c r="I48" s="5"/>
      <c r="J48" s="5"/>
      <c r="K48" s="5"/>
      <c r="L48" s="5"/>
      <c r="M48" s="5"/>
      <c r="N48" s="8"/>
      <c r="O48"/>
    </row>
    <row r="49" spans="1:15" x14ac:dyDescent="0.25">
      <c r="A49" s="18"/>
      <c r="B49" s="22"/>
      <c r="C49" s="22"/>
      <c r="D49" s="22"/>
      <c r="E49" s="22"/>
      <c r="F49" s="22"/>
      <c r="G49" s="22"/>
      <c r="H49" s="5"/>
      <c r="I49" s="5"/>
      <c r="J49" s="5"/>
      <c r="K49" s="5"/>
      <c r="L49" s="5"/>
      <c r="M49" s="5"/>
      <c r="N49" s="7"/>
      <c r="O49"/>
    </row>
    <row r="50" spans="1:15" x14ac:dyDescent="0.25">
      <c r="A50" s="18"/>
      <c r="B50" s="22"/>
      <c r="C50" s="22"/>
      <c r="D50" s="22"/>
      <c r="E50" s="22"/>
      <c r="F50" s="22"/>
      <c r="G50" s="22"/>
      <c r="H50" s="5"/>
      <c r="I50" s="5"/>
      <c r="J50" s="5"/>
      <c r="K50" s="5"/>
      <c r="L50" s="5"/>
      <c r="M50" s="5"/>
      <c r="N50" s="7"/>
      <c r="O50"/>
    </row>
    <row r="51" spans="1:15" x14ac:dyDescent="0.25">
      <c r="O51" s="2"/>
    </row>
    <row r="52" spans="1:15" x14ac:dyDescent="0.25">
      <c r="O52" s="2"/>
    </row>
    <row r="53" spans="1:15" x14ac:dyDescent="0.25">
      <c r="O53" s="2"/>
    </row>
    <row r="54" spans="1:15" x14ac:dyDescent="0.25">
      <c r="O54" s="2"/>
    </row>
    <row r="55" spans="1:15" x14ac:dyDescent="0.25">
      <c r="O55" s="2"/>
    </row>
    <row r="56" spans="1:15" x14ac:dyDescent="0.25">
      <c r="O56" s="2"/>
    </row>
    <row r="57" spans="1:15" x14ac:dyDescent="0.25">
      <c r="O57" s="2"/>
    </row>
    <row r="58" spans="1:15" x14ac:dyDescent="0.25">
      <c r="O58" s="2"/>
    </row>
    <row r="59" spans="1:15" x14ac:dyDescent="0.25">
      <c r="O59" s="2"/>
    </row>
    <row r="60" spans="1:15" x14ac:dyDescent="0.25">
      <c r="O60" s="2"/>
    </row>
    <row r="61" spans="1:15" x14ac:dyDescent="0.25">
      <c r="O61" s="2"/>
    </row>
    <row r="62" spans="1:15" x14ac:dyDescent="0.25">
      <c r="O62" s="2"/>
    </row>
    <row r="63" spans="1:15" x14ac:dyDescent="0.25">
      <c r="O63" s="2"/>
    </row>
    <row r="64" spans="1:15" x14ac:dyDescent="0.25">
      <c r="O64" s="2"/>
    </row>
    <row r="65" spans="15:15" x14ac:dyDescent="0.25">
      <c r="O65" s="2"/>
    </row>
    <row r="66" spans="15:15" x14ac:dyDescent="0.25">
      <c r="O66" s="2"/>
    </row>
    <row r="67" spans="15:15" x14ac:dyDescent="0.25">
      <c r="O67" s="2"/>
    </row>
    <row r="68" spans="15:15" x14ac:dyDescent="0.25">
      <c r="O68" s="2"/>
    </row>
    <row r="69" spans="15:15" x14ac:dyDescent="0.25">
      <c r="O69" s="2"/>
    </row>
    <row r="70" spans="15:15" x14ac:dyDescent="0.25">
      <c r="O70" s="2"/>
    </row>
    <row r="71" spans="15:15" x14ac:dyDescent="0.25">
      <c r="O71" s="2"/>
    </row>
    <row r="72" spans="15:15" x14ac:dyDescent="0.25">
      <c r="O72" s="2"/>
    </row>
    <row r="73" spans="15:15" x14ac:dyDescent="0.25">
      <c r="O73" s="2"/>
    </row>
    <row r="74" spans="15:15" x14ac:dyDescent="0.25">
      <c r="O74" s="2"/>
    </row>
    <row r="75" spans="15:15" x14ac:dyDescent="0.25">
      <c r="O75" s="2"/>
    </row>
    <row r="76" spans="15:15" x14ac:dyDescent="0.25">
      <c r="O76" s="2"/>
    </row>
    <row r="77" spans="15:15" x14ac:dyDescent="0.25">
      <c r="O77" s="2"/>
    </row>
    <row r="78" spans="15:15" x14ac:dyDescent="0.25">
      <c r="O78" s="2"/>
    </row>
    <row r="79" spans="15:15" x14ac:dyDescent="0.25">
      <c r="O79" s="2"/>
    </row>
    <row r="80" spans="15:15" x14ac:dyDescent="0.25">
      <c r="O80" s="2"/>
    </row>
    <row r="81" spans="15:15" x14ac:dyDescent="0.25">
      <c r="O81" s="2"/>
    </row>
    <row r="82" spans="15:15" x14ac:dyDescent="0.25">
      <c r="O82" s="2"/>
    </row>
    <row r="83" spans="15:15" x14ac:dyDescent="0.25">
      <c r="O83" s="2"/>
    </row>
    <row r="84" spans="15:15" x14ac:dyDescent="0.25">
      <c r="O84" s="2"/>
    </row>
    <row r="85" spans="15:15" x14ac:dyDescent="0.25">
      <c r="O85" s="2"/>
    </row>
    <row r="86" spans="15:15" x14ac:dyDescent="0.25">
      <c r="O86" s="2"/>
    </row>
    <row r="87" spans="15:15" x14ac:dyDescent="0.25">
      <c r="O87" s="2"/>
    </row>
    <row r="88" spans="15:15" x14ac:dyDescent="0.25">
      <c r="O88" s="2"/>
    </row>
    <row r="89" spans="15:15" x14ac:dyDescent="0.25">
      <c r="O89" s="2"/>
    </row>
    <row r="90" spans="15:15" x14ac:dyDescent="0.25">
      <c r="O90" s="2"/>
    </row>
    <row r="91" spans="15:15" x14ac:dyDescent="0.25">
      <c r="O91" s="2"/>
    </row>
    <row r="92" spans="15:15" x14ac:dyDescent="0.25">
      <c r="O92" s="2"/>
    </row>
    <row r="93" spans="15:15" x14ac:dyDescent="0.25">
      <c r="O93" s="2"/>
    </row>
    <row r="94" spans="15:15" x14ac:dyDescent="0.25">
      <c r="O94" s="2"/>
    </row>
    <row r="95" spans="15:15" x14ac:dyDescent="0.25">
      <c r="O95" s="2"/>
    </row>
    <row r="96" spans="15:15" x14ac:dyDescent="0.25">
      <c r="O96" s="2"/>
    </row>
    <row r="97" spans="15:15" x14ac:dyDescent="0.25">
      <c r="O97" s="2"/>
    </row>
    <row r="98" spans="15:15" x14ac:dyDescent="0.25">
      <c r="O98" s="2"/>
    </row>
    <row r="99" spans="15:15" x14ac:dyDescent="0.25">
      <c r="O99" s="2"/>
    </row>
    <row r="100" spans="15:15" x14ac:dyDescent="0.25">
      <c r="O100" s="2"/>
    </row>
    <row r="101" spans="15:15" x14ac:dyDescent="0.25">
      <c r="O101" s="2"/>
    </row>
    <row r="102" spans="15:15" x14ac:dyDescent="0.25">
      <c r="O102" s="2"/>
    </row>
    <row r="103" spans="15:15" x14ac:dyDescent="0.25">
      <c r="O103" s="2"/>
    </row>
    <row r="104" spans="15:15" x14ac:dyDescent="0.25">
      <c r="O104" s="2"/>
    </row>
    <row r="105" spans="15:15" x14ac:dyDescent="0.25">
      <c r="O105" s="2"/>
    </row>
    <row r="106" spans="15:15" x14ac:dyDescent="0.25">
      <c r="O106" s="2"/>
    </row>
    <row r="107" spans="15:15" x14ac:dyDescent="0.25">
      <c r="O107" s="2"/>
    </row>
    <row r="108" spans="15:15" x14ac:dyDescent="0.25">
      <c r="O108" s="2"/>
    </row>
    <row r="109" spans="15:15" x14ac:dyDescent="0.25">
      <c r="O109" s="2"/>
    </row>
    <row r="110" spans="15:15" x14ac:dyDescent="0.25">
      <c r="O110" s="2"/>
    </row>
    <row r="111" spans="15:15" x14ac:dyDescent="0.25">
      <c r="O111" s="2"/>
    </row>
    <row r="112" spans="15:15" x14ac:dyDescent="0.25">
      <c r="O112" s="2"/>
    </row>
    <row r="113" spans="15:15" x14ac:dyDescent="0.25">
      <c r="O113" s="2"/>
    </row>
    <row r="114" spans="15:15" x14ac:dyDescent="0.25">
      <c r="O114" s="2"/>
    </row>
    <row r="115" spans="15:15" x14ac:dyDescent="0.25">
      <c r="O115" s="2"/>
    </row>
    <row r="116" spans="15:15" x14ac:dyDescent="0.25">
      <c r="O116" s="2"/>
    </row>
    <row r="117" spans="15:15" x14ac:dyDescent="0.25">
      <c r="O117" s="2"/>
    </row>
    <row r="118" spans="15:15" x14ac:dyDescent="0.25">
      <c r="O118" s="2"/>
    </row>
    <row r="119" spans="15:15" x14ac:dyDescent="0.25">
      <c r="O119" s="2"/>
    </row>
    <row r="120" spans="15:15" x14ac:dyDescent="0.25">
      <c r="O120" s="2"/>
    </row>
    <row r="121" spans="15:15" x14ac:dyDescent="0.25">
      <c r="O121" s="2"/>
    </row>
    <row r="122" spans="15:15" x14ac:dyDescent="0.25">
      <c r="O122" s="2"/>
    </row>
    <row r="123" spans="15:15" x14ac:dyDescent="0.25">
      <c r="O123" s="2"/>
    </row>
    <row r="124" spans="15:15" x14ac:dyDescent="0.25">
      <c r="O124" s="2"/>
    </row>
    <row r="125" spans="15:15" x14ac:dyDescent="0.25">
      <c r="O125" s="2"/>
    </row>
    <row r="126" spans="15:15" x14ac:dyDescent="0.25">
      <c r="O126" s="2"/>
    </row>
    <row r="127" spans="15:15" x14ac:dyDescent="0.25">
      <c r="O127" s="2"/>
    </row>
    <row r="128" spans="15:15" x14ac:dyDescent="0.25">
      <c r="O128" s="2"/>
    </row>
    <row r="129" spans="15:15" x14ac:dyDescent="0.25">
      <c r="O129" s="2"/>
    </row>
    <row r="130" spans="15:15" x14ac:dyDescent="0.25">
      <c r="O130" s="2"/>
    </row>
    <row r="131" spans="15:15" x14ac:dyDescent="0.25">
      <c r="O131" s="2"/>
    </row>
    <row r="132" spans="15:15" x14ac:dyDescent="0.25">
      <c r="O132" s="2"/>
    </row>
    <row r="133" spans="15:15" x14ac:dyDescent="0.25">
      <c r="O133" s="2"/>
    </row>
    <row r="134" spans="15:15" x14ac:dyDescent="0.25">
      <c r="O134" s="2"/>
    </row>
    <row r="135" spans="15:15" x14ac:dyDescent="0.25">
      <c r="O135" s="2"/>
    </row>
    <row r="136" spans="15:15" x14ac:dyDescent="0.25">
      <c r="O136" s="2"/>
    </row>
    <row r="137" spans="15:15" x14ac:dyDescent="0.25">
      <c r="O137" s="2"/>
    </row>
    <row r="138" spans="15:15" x14ac:dyDescent="0.25">
      <c r="O138" s="2"/>
    </row>
    <row r="139" spans="15:15" x14ac:dyDescent="0.25">
      <c r="O139" s="2"/>
    </row>
    <row r="140" spans="15:15" x14ac:dyDescent="0.25">
      <c r="O140" s="2"/>
    </row>
    <row r="141" spans="15:15" x14ac:dyDescent="0.25">
      <c r="O141" s="2"/>
    </row>
    <row r="142" spans="15:15" x14ac:dyDescent="0.25">
      <c r="O142" s="2"/>
    </row>
    <row r="143" spans="15:15" x14ac:dyDescent="0.25">
      <c r="O143" s="2"/>
    </row>
    <row r="144" spans="15:15" x14ac:dyDescent="0.25">
      <c r="O144" s="2"/>
    </row>
    <row r="145" spans="15:15" x14ac:dyDescent="0.25">
      <c r="O145" s="2"/>
    </row>
    <row r="146" spans="15:15" x14ac:dyDescent="0.25">
      <c r="O146" s="2"/>
    </row>
    <row r="147" spans="15:15" x14ac:dyDescent="0.25">
      <c r="O147" s="2"/>
    </row>
    <row r="148" spans="15:15" x14ac:dyDescent="0.25">
      <c r="O148" s="2"/>
    </row>
    <row r="149" spans="15:15" x14ac:dyDescent="0.25">
      <c r="O149" s="2"/>
    </row>
    <row r="150" spans="15:15" x14ac:dyDescent="0.25">
      <c r="O150" s="2"/>
    </row>
    <row r="151" spans="15:15" x14ac:dyDescent="0.25">
      <c r="O151" s="2"/>
    </row>
    <row r="152" spans="15:15" x14ac:dyDescent="0.25">
      <c r="O152" s="2"/>
    </row>
    <row r="153" spans="15:15" x14ac:dyDescent="0.25">
      <c r="O153" s="2"/>
    </row>
    <row r="154" spans="15:15" x14ac:dyDescent="0.25">
      <c r="O154" s="2"/>
    </row>
    <row r="155" spans="15:15" x14ac:dyDescent="0.25">
      <c r="O155" s="2"/>
    </row>
    <row r="156" spans="15:15" x14ac:dyDescent="0.25">
      <c r="O156" s="2"/>
    </row>
    <row r="157" spans="15:15" x14ac:dyDescent="0.25">
      <c r="O157" s="2"/>
    </row>
    <row r="158" spans="15:15" x14ac:dyDescent="0.25">
      <c r="O158" s="2"/>
    </row>
    <row r="159" spans="15:15" x14ac:dyDescent="0.25">
      <c r="O159" s="2"/>
    </row>
    <row r="160" spans="15:15" x14ac:dyDescent="0.25">
      <c r="O160" s="2"/>
    </row>
    <row r="161" spans="15:15" x14ac:dyDescent="0.25">
      <c r="O161" s="2"/>
    </row>
    <row r="162" spans="15:15" x14ac:dyDescent="0.25">
      <c r="O162" s="2"/>
    </row>
    <row r="163" spans="15:15" x14ac:dyDescent="0.25">
      <c r="O163" s="2"/>
    </row>
    <row r="164" spans="15:15" x14ac:dyDescent="0.25">
      <c r="O164" s="2"/>
    </row>
    <row r="165" spans="15:15" x14ac:dyDescent="0.25">
      <c r="O165" s="2"/>
    </row>
    <row r="166" spans="15:15" x14ac:dyDescent="0.25">
      <c r="O166" s="2"/>
    </row>
    <row r="167" spans="15:15" x14ac:dyDescent="0.25">
      <c r="O167" s="2"/>
    </row>
    <row r="168" spans="15:15" x14ac:dyDescent="0.25">
      <c r="O168" s="2"/>
    </row>
    <row r="169" spans="15:15" x14ac:dyDescent="0.25">
      <c r="O169" s="2"/>
    </row>
    <row r="170" spans="15:15" x14ac:dyDescent="0.25">
      <c r="O170" s="2"/>
    </row>
    <row r="171" spans="15:15" x14ac:dyDescent="0.25">
      <c r="O171" s="2"/>
    </row>
    <row r="172" spans="15:15" x14ac:dyDescent="0.25">
      <c r="O172" s="2"/>
    </row>
    <row r="173" spans="15:15" x14ac:dyDescent="0.25">
      <c r="O173" s="2"/>
    </row>
    <row r="174" spans="15:15" x14ac:dyDescent="0.25">
      <c r="O174" s="2"/>
    </row>
    <row r="175" spans="15:15" x14ac:dyDescent="0.25">
      <c r="O175" s="2"/>
    </row>
    <row r="176" spans="15:15" x14ac:dyDescent="0.25">
      <c r="O176" s="2"/>
    </row>
    <row r="177" spans="15:15" x14ac:dyDescent="0.25">
      <c r="O177" s="2"/>
    </row>
    <row r="178" spans="15:15" x14ac:dyDescent="0.25">
      <c r="O178" s="2"/>
    </row>
    <row r="179" spans="15:15" x14ac:dyDescent="0.25">
      <c r="O179" s="2"/>
    </row>
    <row r="180" spans="15:15" x14ac:dyDescent="0.25">
      <c r="O180" s="2"/>
    </row>
    <row r="181" spans="15:15" x14ac:dyDescent="0.25">
      <c r="O181" s="2"/>
    </row>
    <row r="182" spans="15:15" x14ac:dyDescent="0.25">
      <c r="O182" s="2"/>
    </row>
    <row r="183" spans="15:15" x14ac:dyDescent="0.25">
      <c r="O183" s="2"/>
    </row>
    <row r="184" spans="15:15" x14ac:dyDescent="0.25">
      <c r="O184" s="2"/>
    </row>
    <row r="185" spans="15:15" x14ac:dyDescent="0.25">
      <c r="O185" s="2"/>
    </row>
    <row r="186" spans="15:15" x14ac:dyDescent="0.25">
      <c r="O186" s="2"/>
    </row>
    <row r="187" spans="15:15" x14ac:dyDescent="0.25">
      <c r="O187" s="2"/>
    </row>
    <row r="188" spans="15:15" x14ac:dyDescent="0.25">
      <c r="O188" s="2"/>
    </row>
    <row r="189" spans="15:15" x14ac:dyDescent="0.25">
      <c r="O189" s="2"/>
    </row>
    <row r="190" spans="15:15" x14ac:dyDescent="0.25">
      <c r="O190" s="2"/>
    </row>
    <row r="191" spans="15:15" x14ac:dyDescent="0.25">
      <c r="O191" s="2"/>
    </row>
    <row r="192" spans="15:15" x14ac:dyDescent="0.25">
      <c r="O192" s="2"/>
    </row>
    <row r="193" spans="15:15" x14ac:dyDescent="0.25">
      <c r="O193" s="2"/>
    </row>
    <row r="194" spans="15:15" x14ac:dyDescent="0.25">
      <c r="O194" s="2"/>
    </row>
    <row r="195" spans="15:15" x14ac:dyDescent="0.25">
      <c r="O195" s="2"/>
    </row>
    <row r="196" spans="15:15" x14ac:dyDescent="0.25">
      <c r="O196" s="2"/>
    </row>
    <row r="197" spans="15:15" x14ac:dyDescent="0.25">
      <c r="O197" s="2"/>
    </row>
    <row r="198" spans="15:15" x14ac:dyDescent="0.25">
      <c r="O198" s="2"/>
    </row>
    <row r="199" spans="15:15" x14ac:dyDescent="0.25">
      <c r="O199" s="2"/>
    </row>
    <row r="200" spans="15:15" x14ac:dyDescent="0.25">
      <c r="O200" s="2"/>
    </row>
    <row r="201" spans="15:15" x14ac:dyDescent="0.25">
      <c r="O201" s="2"/>
    </row>
    <row r="202" spans="15:15" x14ac:dyDescent="0.25">
      <c r="O202" s="2"/>
    </row>
    <row r="203" spans="15:15" x14ac:dyDescent="0.25">
      <c r="O203" s="2"/>
    </row>
    <row r="204" spans="15:15" x14ac:dyDescent="0.25">
      <c r="O204" s="2"/>
    </row>
    <row r="205" spans="15:15" x14ac:dyDescent="0.25">
      <c r="O205" s="2"/>
    </row>
    <row r="206" spans="15:15" x14ac:dyDescent="0.25">
      <c r="O206" s="2"/>
    </row>
    <row r="207" spans="15:15" x14ac:dyDescent="0.25">
      <c r="O207" s="2"/>
    </row>
    <row r="208" spans="15:15" x14ac:dyDescent="0.25">
      <c r="O208" s="2"/>
    </row>
    <row r="209" spans="15:15" x14ac:dyDescent="0.25">
      <c r="O209" s="2"/>
    </row>
    <row r="210" spans="15:15" x14ac:dyDescent="0.25">
      <c r="O210" s="2"/>
    </row>
    <row r="211" spans="15:15" x14ac:dyDescent="0.25">
      <c r="O211" s="2"/>
    </row>
    <row r="212" spans="15:15" x14ac:dyDescent="0.25">
      <c r="O212" s="2"/>
    </row>
    <row r="213" spans="15:15" x14ac:dyDescent="0.25">
      <c r="O213" s="2"/>
    </row>
    <row r="214" spans="15:15" x14ac:dyDescent="0.25">
      <c r="O214" s="2"/>
    </row>
    <row r="215" spans="15:15" x14ac:dyDescent="0.25">
      <c r="O215" s="2"/>
    </row>
    <row r="216" spans="15:15" x14ac:dyDescent="0.25">
      <c r="O216" s="2"/>
    </row>
    <row r="217" spans="15:15" x14ac:dyDescent="0.25">
      <c r="O217" s="2"/>
    </row>
    <row r="218" spans="15:15" x14ac:dyDescent="0.25">
      <c r="O218" s="2"/>
    </row>
    <row r="219" spans="15:15" x14ac:dyDescent="0.25">
      <c r="O219" s="2"/>
    </row>
    <row r="220" spans="15:15" x14ac:dyDescent="0.25">
      <c r="O220" s="2"/>
    </row>
    <row r="221" spans="15:15" x14ac:dyDescent="0.25">
      <c r="O221" s="2"/>
    </row>
    <row r="222" spans="15:15" x14ac:dyDescent="0.25">
      <c r="O222" s="2"/>
    </row>
    <row r="223" spans="15:15" x14ac:dyDescent="0.25">
      <c r="O223" s="2"/>
    </row>
    <row r="224" spans="15:15" x14ac:dyDescent="0.25">
      <c r="O224" s="2"/>
    </row>
    <row r="225" spans="15:15" x14ac:dyDescent="0.25">
      <c r="O225" s="2"/>
    </row>
    <row r="226" spans="15:15" x14ac:dyDescent="0.25">
      <c r="O226" s="2"/>
    </row>
    <row r="227" spans="15:15" x14ac:dyDescent="0.25">
      <c r="O227" s="2"/>
    </row>
    <row r="228" spans="15:15" x14ac:dyDescent="0.25">
      <c r="O228" s="2"/>
    </row>
    <row r="229" spans="15:15" x14ac:dyDescent="0.25">
      <c r="O229" s="2"/>
    </row>
    <row r="230" spans="15:15" x14ac:dyDescent="0.25">
      <c r="O230" s="2"/>
    </row>
    <row r="231" spans="15:15" x14ac:dyDescent="0.25">
      <c r="O231" s="2"/>
    </row>
    <row r="232" spans="15:15" x14ac:dyDescent="0.25">
      <c r="O232" s="2"/>
    </row>
    <row r="233" spans="15:15" x14ac:dyDescent="0.25">
      <c r="O233" s="2"/>
    </row>
    <row r="234" spans="15:15" x14ac:dyDescent="0.25">
      <c r="O234" s="2"/>
    </row>
    <row r="235" spans="15:15" x14ac:dyDescent="0.25">
      <c r="O235" s="2"/>
    </row>
    <row r="236" spans="15:15" x14ac:dyDescent="0.25">
      <c r="O236" s="2"/>
    </row>
    <row r="237" spans="15:15" x14ac:dyDescent="0.25">
      <c r="O237" s="2"/>
    </row>
    <row r="238" spans="15:15" x14ac:dyDescent="0.25">
      <c r="O238" s="2"/>
    </row>
    <row r="239" spans="15:15" x14ac:dyDescent="0.25">
      <c r="O239" s="2"/>
    </row>
    <row r="240" spans="15:15" x14ac:dyDescent="0.25">
      <c r="O240" s="2"/>
    </row>
    <row r="241" spans="15:15" x14ac:dyDescent="0.25">
      <c r="O241" s="2"/>
    </row>
    <row r="242" spans="15:15" x14ac:dyDescent="0.25">
      <c r="O242" s="2"/>
    </row>
    <row r="243" spans="15:15" x14ac:dyDescent="0.25">
      <c r="O243" s="2"/>
    </row>
    <row r="244" spans="15:15" x14ac:dyDescent="0.25">
      <c r="O244" s="2"/>
    </row>
    <row r="245" spans="15:15" x14ac:dyDescent="0.25">
      <c r="O245" s="2"/>
    </row>
    <row r="246" spans="15:15" x14ac:dyDescent="0.25">
      <c r="O246" s="2"/>
    </row>
    <row r="247" spans="15:15" x14ac:dyDescent="0.25">
      <c r="O247" s="2"/>
    </row>
    <row r="248" spans="15:15" x14ac:dyDescent="0.25">
      <c r="O248" s="2"/>
    </row>
    <row r="249" spans="15:15" x14ac:dyDescent="0.25">
      <c r="O249" s="2"/>
    </row>
    <row r="250" spans="15:15" x14ac:dyDescent="0.25">
      <c r="O250" s="2"/>
    </row>
    <row r="251" spans="15:15" x14ac:dyDescent="0.25">
      <c r="O251" s="2"/>
    </row>
    <row r="252" spans="15:15" x14ac:dyDescent="0.25">
      <c r="O252" s="2"/>
    </row>
    <row r="253" spans="15:15" x14ac:dyDescent="0.25">
      <c r="O253" s="2"/>
    </row>
    <row r="254" spans="15:15" x14ac:dyDescent="0.25">
      <c r="O254" s="2"/>
    </row>
    <row r="255" spans="15:15" x14ac:dyDescent="0.25">
      <c r="O255" s="2"/>
    </row>
    <row r="256" spans="15:15" x14ac:dyDescent="0.25">
      <c r="O256" s="2"/>
    </row>
    <row r="257" spans="15:15" x14ac:dyDescent="0.25">
      <c r="O257" s="2"/>
    </row>
    <row r="258" spans="15:15" x14ac:dyDescent="0.25">
      <c r="O258" s="2"/>
    </row>
    <row r="259" spans="15:15" x14ac:dyDescent="0.25">
      <c r="O259" s="2"/>
    </row>
    <row r="260" spans="15:15" x14ac:dyDescent="0.25">
      <c r="O260" s="2"/>
    </row>
    <row r="261" spans="15:15" x14ac:dyDescent="0.25">
      <c r="O261" s="2"/>
    </row>
    <row r="262" spans="15:15" x14ac:dyDescent="0.25">
      <c r="O262" s="2"/>
    </row>
    <row r="263" spans="15:15" x14ac:dyDescent="0.25">
      <c r="O263" s="2"/>
    </row>
    <row r="264" spans="15:15" x14ac:dyDescent="0.25">
      <c r="O264" s="2"/>
    </row>
    <row r="265" spans="15:15" x14ac:dyDescent="0.25">
      <c r="O265" s="2"/>
    </row>
    <row r="266" spans="15:15" x14ac:dyDescent="0.25">
      <c r="O266" s="2"/>
    </row>
    <row r="267" spans="15:15" x14ac:dyDescent="0.25">
      <c r="O267" s="2"/>
    </row>
  </sheetData>
  <printOptions horizontalCentered="1" verticalCentered="1"/>
  <pageMargins left="0.25" right="0.25" top="0.75" bottom="0.75" header="0.3" footer="0.3"/>
  <pageSetup scale="86" orientation="portrait" horizontalDpi="4294967293" r:id="rId1"/>
  <headerFooter>
    <oddHeader xml:space="preserve">&amp;C&amp;12BEAVER GLEN HOMEOWNER'S ASSOCIATION, INC
2025 MONTHLY EXPENSES
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7F16-A1BB-4DBB-B401-0774873D6389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 Carpenter</dc:creator>
  <cp:lastModifiedBy>Rhonda Carpenter</cp:lastModifiedBy>
  <cp:lastPrinted>2025-09-22T19:05:03Z</cp:lastPrinted>
  <dcterms:created xsi:type="dcterms:W3CDTF">2017-06-20T15:38:59Z</dcterms:created>
  <dcterms:modified xsi:type="dcterms:W3CDTF">2025-09-22T19:05:10Z</dcterms:modified>
</cp:coreProperties>
</file>